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έγγραφα Ε.Ο.Τ\EJU CADET CUP THESSALONIKI\2026.11.21\outlines and forms\"/>
    </mc:Choice>
  </mc:AlternateContent>
  <xr:revisionPtr revIDLastSave="0" documentId="13_ncr:1_{108F57C6-DB25-4728-B79E-102477ECD05D}" xr6:coauthVersionLast="45" xr6:coauthVersionMax="47" xr10:uidLastSave="{00000000-0000-0000-0000-000000000000}"/>
  <bookViews>
    <workbookView xWindow="1275" yWindow="1260" windowWidth="23220" windowHeight="13905" activeTab="1" xr2:uid="{00000000-000D-0000-FFFF-FFFF00000000}"/>
  </bookViews>
  <sheets>
    <sheet name="INVOICE FINAL" sheetId="5" r:id="rId1"/>
    <sheet name="ACCOMMODATION" sheetId="8" r:id="rId2"/>
    <sheet name="TRAVEL INFO" sheetId="10" r:id="rId3"/>
    <sheet name="Φύλλο1" sheetId="11" r:id="rId4"/>
  </sheets>
  <definedNames>
    <definedName name="_xlnm.Print_Area" localSheetId="0">'INVOICE FINAL'!$A$1:$I$61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8" i="5" l="1"/>
  <c r="H13" i="8"/>
  <c r="AD13" i="8"/>
  <c r="D87" i="11" l="1"/>
  <c r="AD111" i="8" l="1"/>
  <c r="AD110" i="8"/>
  <c r="AD109" i="8"/>
  <c r="AD108" i="8"/>
  <c r="AD107" i="8"/>
  <c r="AD106" i="8"/>
  <c r="AD105" i="8"/>
  <c r="AD104" i="8"/>
  <c r="AD103" i="8"/>
  <c r="AD102" i="8"/>
  <c r="AD101" i="8"/>
  <c r="AD100" i="8"/>
  <c r="AD99" i="8"/>
  <c r="AD98" i="8"/>
  <c r="AD97" i="8"/>
  <c r="AD19" i="8"/>
  <c r="H100" i="8"/>
  <c r="AC100" i="8"/>
  <c r="AE100" i="8"/>
  <c r="AH100" i="8"/>
  <c r="AJ100" i="8"/>
  <c r="H101" i="8"/>
  <c r="AC101" i="8"/>
  <c r="AE101" i="8"/>
  <c r="AH101" i="8"/>
  <c r="AJ101" i="8"/>
  <c r="H102" i="8"/>
  <c r="AC102" i="8"/>
  <c r="AE102" i="8"/>
  <c r="AH102" i="8"/>
  <c r="AJ102" i="8"/>
  <c r="H103" i="8"/>
  <c r="AC103" i="8"/>
  <c r="AE103" i="8"/>
  <c r="AH103" i="8"/>
  <c r="AJ103" i="8"/>
  <c r="H104" i="8"/>
  <c r="AC104" i="8"/>
  <c r="AE104" i="8"/>
  <c r="AH104" i="8"/>
  <c r="AJ104" i="8"/>
  <c r="H105" i="8"/>
  <c r="AC105" i="8"/>
  <c r="AE105" i="8"/>
  <c r="AH105" i="8"/>
  <c r="AJ105" i="8"/>
  <c r="H106" i="8"/>
  <c r="AC106" i="8"/>
  <c r="AE106" i="8"/>
  <c r="AH106" i="8"/>
  <c r="AJ106" i="8"/>
  <c r="H107" i="8"/>
  <c r="AC107" i="8"/>
  <c r="AE107" i="8"/>
  <c r="AH107" i="8"/>
  <c r="AJ107" i="8"/>
  <c r="H108" i="8"/>
  <c r="AC108" i="8"/>
  <c r="AE108" i="8"/>
  <c r="AH108" i="8"/>
  <c r="AJ108" i="8"/>
  <c r="H109" i="8"/>
  <c r="AC109" i="8"/>
  <c r="AE109" i="8"/>
  <c r="AH109" i="8"/>
  <c r="AJ109" i="8"/>
  <c r="H110" i="8"/>
  <c r="AC110" i="8"/>
  <c r="AE110" i="8"/>
  <c r="AH110" i="8"/>
  <c r="AJ110" i="8"/>
  <c r="H111" i="8"/>
  <c r="AC111" i="8"/>
  <c r="AE111" i="8"/>
  <c r="AH111" i="8"/>
  <c r="AJ111" i="8"/>
  <c r="AD46" i="8"/>
  <c r="AD96" i="8"/>
  <c r="AD95" i="8"/>
  <c r="AD94" i="8"/>
  <c r="AD93" i="8"/>
  <c r="AD92" i="8"/>
  <c r="AD91" i="8"/>
  <c r="AD90" i="8"/>
  <c r="AD89" i="8"/>
  <c r="AD88" i="8"/>
  <c r="AD87" i="8"/>
  <c r="AD86" i="8"/>
  <c r="AD85" i="8"/>
  <c r="AD84" i="8"/>
  <c r="AD83" i="8"/>
  <c r="AD82" i="8"/>
  <c r="AD81" i="8"/>
  <c r="AD80" i="8"/>
  <c r="AD79" i="8"/>
  <c r="AD78" i="8"/>
  <c r="AD77" i="8"/>
  <c r="AD76" i="8"/>
  <c r="AD75" i="8"/>
  <c r="AD74" i="8"/>
  <c r="AD73" i="8"/>
  <c r="AD72" i="8"/>
  <c r="AD71" i="8"/>
  <c r="AD70" i="8"/>
  <c r="AD69" i="8"/>
  <c r="AD68" i="8"/>
  <c r="AD67" i="8"/>
  <c r="AD66" i="8"/>
  <c r="AD65" i="8"/>
  <c r="AD64" i="8"/>
  <c r="AD63" i="8"/>
  <c r="AD62" i="8"/>
  <c r="AD61" i="8"/>
  <c r="AD60" i="8"/>
  <c r="AD59" i="8"/>
  <c r="AD58" i="8"/>
  <c r="AD57" i="8"/>
  <c r="AD56" i="8"/>
  <c r="AD55" i="8"/>
  <c r="AD54" i="8"/>
  <c r="AD53" i="8"/>
  <c r="AD52" i="8"/>
  <c r="AD51" i="8"/>
  <c r="AD50" i="8"/>
  <c r="AD49" i="8"/>
  <c r="AD48" i="8"/>
  <c r="AD47" i="8"/>
  <c r="AD45" i="8"/>
  <c r="AD44" i="8"/>
  <c r="AD43" i="8"/>
  <c r="AD42" i="8"/>
  <c r="AD41" i="8"/>
  <c r="AD40" i="8"/>
  <c r="AD39" i="8"/>
  <c r="AD38" i="8"/>
  <c r="AD37" i="8"/>
  <c r="AD36" i="8"/>
  <c r="AD35" i="8"/>
  <c r="AD34" i="8"/>
  <c r="AD33" i="8"/>
  <c r="AD32" i="8"/>
  <c r="AD31" i="8"/>
  <c r="AD30" i="8"/>
  <c r="AD29" i="8"/>
  <c r="AD28" i="8"/>
  <c r="AD27" i="8"/>
  <c r="AD26" i="8"/>
  <c r="AD25" i="8"/>
  <c r="AD24" i="8"/>
  <c r="AD23" i="8"/>
  <c r="AD22" i="8"/>
  <c r="AD21" i="8"/>
  <c r="AD20" i="8"/>
  <c r="AD18" i="8"/>
  <c r="AD17" i="8"/>
  <c r="AD16" i="8"/>
  <c r="AD15" i="8"/>
  <c r="AD14" i="8"/>
  <c r="AE26" i="8"/>
  <c r="AE30" i="8"/>
  <c r="AE34" i="8"/>
  <c r="AE38" i="8"/>
  <c r="AE42" i="8"/>
  <c r="AE46" i="8"/>
  <c r="AE48" i="8"/>
  <c r="AE49" i="8"/>
  <c r="AE50" i="8"/>
  <c r="AE51" i="8"/>
  <c r="AE52" i="8"/>
  <c r="AE53" i="8"/>
  <c r="AE54" i="8"/>
  <c r="AE55" i="8"/>
  <c r="AE56" i="8"/>
  <c r="AE57" i="8"/>
  <c r="AE58" i="8"/>
  <c r="AE59" i="8"/>
  <c r="AE60" i="8"/>
  <c r="AE61" i="8"/>
  <c r="AE62" i="8"/>
  <c r="AE63" i="8"/>
  <c r="AE64" i="8"/>
  <c r="AE65" i="8"/>
  <c r="AE66" i="8"/>
  <c r="AE67" i="8"/>
  <c r="AE68" i="8"/>
  <c r="AE69" i="8"/>
  <c r="AE70" i="8"/>
  <c r="AE71" i="8"/>
  <c r="AE72" i="8"/>
  <c r="AE73" i="8"/>
  <c r="AE74" i="8"/>
  <c r="AE75" i="8"/>
  <c r="AE76" i="8"/>
  <c r="AE77" i="8"/>
  <c r="AE78" i="8"/>
  <c r="AE79" i="8"/>
  <c r="AE80" i="8"/>
  <c r="AE81" i="8"/>
  <c r="AE82" i="8"/>
  <c r="AE83" i="8"/>
  <c r="AE84" i="8"/>
  <c r="AE85" i="8"/>
  <c r="AE86" i="8"/>
  <c r="AE87" i="8"/>
  <c r="AE88" i="8"/>
  <c r="AE89" i="8"/>
  <c r="AE90" i="8"/>
  <c r="AE91" i="8"/>
  <c r="AE92" i="8"/>
  <c r="AE93" i="8"/>
  <c r="AE94" i="8"/>
  <c r="AE95" i="8"/>
  <c r="AE96" i="8"/>
  <c r="AE97" i="8"/>
  <c r="AE98" i="8"/>
  <c r="AE99" i="8"/>
  <c r="C9" i="8"/>
  <c r="A9" i="8"/>
  <c r="B9" i="8"/>
  <c r="AE27" i="8" l="1"/>
  <c r="AE13" i="8"/>
  <c r="AF101" i="8"/>
  <c r="AF108" i="8"/>
  <c r="AF104" i="8"/>
  <c r="AF100" i="8"/>
  <c r="AF103" i="8"/>
  <c r="AF102" i="8"/>
  <c r="AF105" i="8"/>
  <c r="AF111" i="8"/>
  <c r="AF107" i="8"/>
  <c r="AF110" i="8"/>
  <c r="AF106" i="8"/>
  <c r="AE45" i="8"/>
  <c r="AE41" i="8"/>
  <c r="AE37" i="8"/>
  <c r="AE33" i="8"/>
  <c r="AE29" i="8"/>
  <c r="AE25" i="8"/>
  <c r="AE21" i="8"/>
  <c r="AE17" i="8"/>
  <c r="AE18" i="8"/>
  <c r="AE44" i="8"/>
  <c r="AE40" i="8"/>
  <c r="AE36" i="8"/>
  <c r="AE32" i="8"/>
  <c r="AE28" i="8"/>
  <c r="AE24" i="8"/>
  <c r="AE20" i="8"/>
  <c r="AE16" i="8"/>
  <c r="AE22" i="8"/>
  <c r="AE14" i="8"/>
  <c r="AE47" i="8"/>
  <c r="AE43" i="8"/>
  <c r="AE39" i="8"/>
  <c r="AE35" i="8"/>
  <c r="AE31" i="8"/>
  <c r="AE23" i="8"/>
  <c r="AE19" i="8"/>
  <c r="AE15" i="8"/>
  <c r="AF109" i="8"/>
  <c r="F9" i="8"/>
  <c r="AG13" i="8" s="1"/>
  <c r="G9" i="8"/>
  <c r="AI103" i="8" l="1" a="1"/>
  <c r="AI103" i="8" s="1"/>
  <c r="AI107" i="8" a="1"/>
  <c r="AI107" i="8" s="1"/>
  <c r="AI102" i="8" a="1"/>
  <c r="AI102" i="8" s="1"/>
  <c r="AI106" i="8" a="1"/>
  <c r="AI106" i="8" s="1"/>
  <c r="AI110" i="8" a="1"/>
  <c r="AI110" i="8" s="1"/>
  <c r="AI111" i="8" a="1"/>
  <c r="AI111" i="8" s="1"/>
  <c r="AI101" i="8" a="1"/>
  <c r="AI101" i="8" s="1"/>
  <c r="AI105" i="8" a="1"/>
  <c r="AI105" i="8" s="1"/>
  <c r="AI109" i="8" a="1"/>
  <c r="AI109" i="8" s="1"/>
  <c r="AI100" i="8" a="1"/>
  <c r="AI100" i="8" s="1"/>
  <c r="AI104" i="8" a="1"/>
  <c r="AI104" i="8" s="1"/>
  <c r="AI108" i="8" a="1"/>
  <c r="AI108" i="8" s="1"/>
  <c r="AG101" i="8"/>
  <c r="AG105" i="8"/>
  <c r="AG109" i="8"/>
  <c r="AG100" i="8"/>
  <c r="AG104" i="8"/>
  <c r="AG108" i="8"/>
  <c r="AG103" i="8"/>
  <c r="AG107" i="8"/>
  <c r="AG111" i="8"/>
  <c r="AG102" i="8"/>
  <c r="AG106" i="8"/>
  <c r="AG110" i="8"/>
  <c r="AI13" i="8" a="1"/>
  <c r="AI13" i="8" s="1"/>
  <c r="AK105" i="8" l="1"/>
  <c r="AK108" i="8"/>
  <c r="AK102" i="8"/>
  <c r="AK104" i="8"/>
  <c r="AK101" i="8"/>
  <c r="AK110" i="8"/>
  <c r="AK111" i="8"/>
  <c r="AK107" i="8"/>
  <c r="AK100" i="8"/>
  <c r="AK106" i="8"/>
  <c r="AK103" i="8"/>
  <c r="AK109" i="8"/>
  <c r="AJ15" i="8"/>
  <c r="AJ14" i="8"/>
  <c r="H17" i="5" s="1"/>
  <c r="AJ13" i="8"/>
  <c r="B21" i="5" l="1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19" i="5"/>
  <c r="B20" i="5"/>
  <c r="B51" i="5"/>
  <c r="B43" i="5"/>
  <c r="B44" i="5"/>
  <c r="B45" i="5"/>
  <c r="B46" i="5"/>
  <c r="B47" i="5"/>
  <c r="B48" i="5"/>
  <c r="B49" i="5"/>
  <c r="B50" i="5"/>
  <c r="B41" i="5"/>
  <c r="B42" i="5"/>
  <c r="B17" i="5"/>
  <c r="AC38" i="8"/>
  <c r="AJ17" i="8" l="1"/>
  <c r="AJ18" i="8"/>
  <c r="H21" i="5" s="1"/>
  <c r="AJ19" i="8"/>
  <c r="H22" i="5" s="1"/>
  <c r="AJ20" i="8"/>
  <c r="H23" i="5" s="1"/>
  <c r="AJ21" i="8"/>
  <c r="AJ22" i="8"/>
  <c r="H25" i="5" s="1"/>
  <c r="AJ23" i="8"/>
  <c r="H26" i="5" s="1"/>
  <c r="AJ24" i="8"/>
  <c r="H27" i="5" s="1"/>
  <c r="AJ25" i="8"/>
  <c r="H28" i="5" s="1"/>
  <c r="AJ26" i="8"/>
  <c r="H29" i="5" s="1"/>
  <c r="AJ27" i="8"/>
  <c r="AJ28" i="8"/>
  <c r="H31" i="5" s="1"/>
  <c r="AJ29" i="8"/>
  <c r="H32" i="5" s="1"/>
  <c r="AJ30" i="8"/>
  <c r="H33" i="5" s="1"/>
  <c r="AJ31" i="8"/>
  <c r="H34" i="5" s="1"/>
  <c r="AJ32" i="8"/>
  <c r="H35" i="5" s="1"/>
  <c r="AJ33" i="8"/>
  <c r="AJ34" i="8"/>
  <c r="H37" i="5" s="1"/>
  <c r="AJ35" i="8"/>
  <c r="H38" i="5" s="1"/>
  <c r="AJ36" i="8"/>
  <c r="H39" i="5" s="1"/>
  <c r="AJ37" i="8"/>
  <c r="H40" i="5" s="1"/>
  <c r="AJ38" i="8"/>
  <c r="H41" i="5" s="1"/>
  <c r="AJ39" i="8"/>
  <c r="H42" i="5" s="1"/>
  <c r="AJ40" i="8"/>
  <c r="H43" i="5" s="1"/>
  <c r="AJ41" i="8"/>
  <c r="H44" i="5" s="1"/>
  <c r="AJ42" i="8"/>
  <c r="H45" i="5" s="1"/>
  <c r="AJ43" i="8"/>
  <c r="H46" i="5" s="1"/>
  <c r="AJ44" i="8"/>
  <c r="H47" i="5" s="1"/>
  <c r="AJ45" i="8"/>
  <c r="H48" i="5" s="1"/>
  <c r="AJ46" i="8"/>
  <c r="H49" i="5" s="1"/>
  <c r="AJ47" i="8"/>
  <c r="H50" i="5" s="1"/>
  <c r="AJ48" i="8"/>
  <c r="H51" i="5" s="1"/>
  <c r="AJ49" i="8"/>
  <c r="AJ50" i="8"/>
  <c r="AJ51" i="8"/>
  <c r="AJ52" i="8"/>
  <c r="AJ53" i="8"/>
  <c r="AJ54" i="8"/>
  <c r="AJ55" i="8"/>
  <c r="AJ56" i="8"/>
  <c r="AJ57" i="8"/>
  <c r="AJ58" i="8"/>
  <c r="AJ59" i="8"/>
  <c r="AJ60" i="8"/>
  <c r="AJ61" i="8"/>
  <c r="AJ62" i="8"/>
  <c r="AJ63" i="8"/>
  <c r="AJ64" i="8"/>
  <c r="AJ65" i="8"/>
  <c r="AJ66" i="8"/>
  <c r="AJ67" i="8"/>
  <c r="AJ68" i="8"/>
  <c r="AJ69" i="8"/>
  <c r="AJ70" i="8"/>
  <c r="AJ71" i="8"/>
  <c r="AJ72" i="8"/>
  <c r="AJ73" i="8"/>
  <c r="AJ74" i="8"/>
  <c r="AJ75" i="8"/>
  <c r="AJ76" i="8"/>
  <c r="AJ77" i="8"/>
  <c r="AJ78" i="8"/>
  <c r="AJ79" i="8"/>
  <c r="AJ80" i="8"/>
  <c r="AJ81" i="8"/>
  <c r="AJ82" i="8"/>
  <c r="AJ83" i="8"/>
  <c r="AJ84" i="8"/>
  <c r="AJ85" i="8"/>
  <c r="AJ86" i="8"/>
  <c r="AJ87" i="8"/>
  <c r="AJ88" i="8"/>
  <c r="AJ89" i="8"/>
  <c r="AJ90" i="8"/>
  <c r="AJ91" i="8"/>
  <c r="AJ92" i="8"/>
  <c r="AJ93" i="8"/>
  <c r="AJ94" i="8"/>
  <c r="AJ95" i="8"/>
  <c r="AJ96" i="8"/>
  <c r="AJ97" i="8"/>
  <c r="AJ98" i="8"/>
  <c r="AJ99" i="8"/>
  <c r="AJ16" i="8"/>
  <c r="H24" i="5"/>
  <c r="H30" i="5"/>
  <c r="H36" i="5"/>
  <c r="H23" i="8" l="1"/>
  <c r="AH23" i="8"/>
  <c r="E26" i="5" l="1"/>
  <c r="AF23" i="8"/>
  <c r="F26" i="5" s="1"/>
  <c r="AC23" i="8"/>
  <c r="D26" i="5" l="1"/>
  <c r="H30" i="8"/>
  <c r="H18" i="5" l="1"/>
  <c r="H19" i="5"/>
  <c r="H20" i="5"/>
  <c r="B11" i="5" l="1"/>
  <c r="H27" i="8"/>
  <c r="H26" i="8"/>
  <c r="H25" i="8"/>
  <c r="H24" i="8"/>
  <c r="H22" i="8"/>
  <c r="H21" i="8"/>
  <c r="H20" i="8"/>
  <c r="H19" i="8"/>
  <c r="H18" i="8"/>
  <c r="H17" i="8"/>
  <c r="H16" i="8"/>
  <c r="H15" i="8"/>
  <c r="H14" i="8"/>
  <c r="AF13" i="8"/>
  <c r="AI14" i="8" l="1" a="1"/>
  <c r="AI14" i="8" s="1"/>
  <c r="AI23" i="8" a="1"/>
  <c r="AI23" i="8" s="1"/>
  <c r="AG23" i="8"/>
  <c r="A17" i="5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B16" i="5"/>
  <c r="G26" i="5" l="1"/>
  <c r="I26" i="5" s="1"/>
  <c r="AK23" i="8"/>
  <c r="AC14" i="8"/>
  <c r="D17" i="5" s="1"/>
  <c r="AC13" i="8"/>
  <c r="D16" i="5" s="1"/>
  <c r="AI88" i="8" a="1"/>
  <c r="AI88" i="8" s="1"/>
  <c r="AG43" i="8"/>
  <c r="AH99" i="8"/>
  <c r="AC99" i="8"/>
  <c r="H99" i="8"/>
  <c r="AH98" i="8"/>
  <c r="AC98" i="8"/>
  <c r="H98" i="8"/>
  <c r="AH97" i="8"/>
  <c r="AC97" i="8"/>
  <c r="H97" i="8"/>
  <c r="AH96" i="8"/>
  <c r="AC96" i="8"/>
  <c r="H96" i="8"/>
  <c r="AH95" i="8"/>
  <c r="AC95" i="8"/>
  <c r="H95" i="8"/>
  <c r="AH94" i="8"/>
  <c r="AC94" i="8"/>
  <c r="H94" i="8"/>
  <c r="AH93" i="8"/>
  <c r="AC93" i="8"/>
  <c r="H93" i="8"/>
  <c r="AH92" i="8"/>
  <c r="AC92" i="8"/>
  <c r="H92" i="8"/>
  <c r="AH91" i="8"/>
  <c r="AC91" i="8"/>
  <c r="H91" i="8"/>
  <c r="AH90" i="8"/>
  <c r="AC90" i="8"/>
  <c r="H90" i="8"/>
  <c r="AH89" i="8"/>
  <c r="AC89" i="8"/>
  <c r="H89" i="8"/>
  <c r="AH88" i="8"/>
  <c r="AC88" i="8"/>
  <c r="H88" i="8"/>
  <c r="AH87" i="8"/>
  <c r="AC87" i="8"/>
  <c r="H87" i="8"/>
  <c r="AH86" i="8"/>
  <c r="AC86" i="8"/>
  <c r="H86" i="8"/>
  <c r="AH85" i="8"/>
  <c r="AC85" i="8"/>
  <c r="H85" i="8"/>
  <c r="AH84" i="8"/>
  <c r="AC84" i="8"/>
  <c r="H84" i="8"/>
  <c r="AH83" i="8"/>
  <c r="AC83" i="8"/>
  <c r="H83" i="8"/>
  <c r="AH82" i="8"/>
  <c r="AC82" i="8"/>
  <c r="H82" i="8"/>
  <c r="AH81" i="8"/>
  <c r="AC81" i="8"/>
  <c r="H81" i="8"/>
  <c r="AH80" i="8"/>
  <c r="AC80" i="8"/>
  <c r="H80" i="8"/>
  <c r="AH79" i="8"/>
  <c r="AC79" i="8"/>
  <c r="H79" i="8"/>
  <c r="AH78" i="8"/>
  <c r="AC78" i="8"/>
  <c r="H78" i="8"/>
  <c r="AH77" i="8"/>
  <c r="AC77" i="8"/>
  <c r="H77" i="8"/>
  <c r="AH76" i="8"/>
  <c r="AC76" i="8"/>
  <c r="H76" i="8"/>
  <c r="AH75" i="8"/>
  <c r="AC75" i="8"/>
  <c r="H75" i="8"/>
  <c r="AH74" i="8"/>
  <c r="AC74" i="8"/>
  <c r="H74" i="8"/>
  <c r="AH73" i="8"/>
  <c r="AC73" i="8"/>
  <c r="H73" i="8"/>
  <c r="AH72" i="8"/>
  <c r="AC72" i="8"/>
  <c r="H72" i="8"/>
  <c r="AH71" i="8"/>
  <c r="AC71" i="8"/>
  <c r="H71" i="8"/>
  <c r="AH70" i="8"/>
  <c r="AC70" i="8"/>
  <c r="H70" i="8"/>
  <c r="AH69" i="8"/>
  <c r="AC69" i="8"/>
  <c r="H69" i="8"/>
  <c r="AH68" i="8"/>
  <c r="AC68" i="8"/>
  <c r="H68" i="8"/>
  <c r="AH67" i="8"/>
  <c r="AC67" i="8"/>
  <c r="H67" i="8"/>
  <c r="AH66" i="8"/>
  <c r="AC66" i="8"/>
  <c r="H66" i="8"/>
  <c r="AH65" i="8"/>
  <c r="AC65" i="8"/>
  <c r="H65" i="8"/>
  <c r="AH64" i="8"/>
  <c r="AC64" i="8"/>
  <c r="H64" i="8"/>
  <c r="AH63" i="8"/>
  <c r="AC63" i="8"/>
  <c r="H63" i="8"/>
  <c r="AH62" i="8"/>
  <c r="AC62" i="8"/>
  <c r="H62" i="8"/>
  <c r="AH61" i="8"/>
  <c r="AC61" i="8"/>
  <c r="H61" i="8"/>
  <c r="AH60" i="8"/>
  <c r="AC60" i="8"/>
  <c r="H60" i="8"/>
  <c r="AH59" i="8"/>
  <c r="AC59" i="8"/>
  <c r="H59" i="8"/>
  <c r="AH58" i="8"/>
  <c r="AC58" i="8"/>
  <c r="H58" i="8"/>
  <c r="AH57" i="8"/>
  <c r="AC57" i="8"/>
  <c r="H57" i="8"/>
  <c r="AH56" i="8"/>
  <c r="AC56" i="8"/>
  <c r="H56" i="8"/>
  <c r="AH55" i="8"/>
  <c r="AC55" i="8"/>
  <c r="H55" i="8"/>
  <c r="AH54" i="8"/>
  <c r="AC54" i="8"/>
  <c r="H54" i="8"/>
  <c r="AH53" i="8"/>
  <c r="AC53" i="8"/>
  <c r="H53" i="8"/>
  <c r="AH52" i="8"/>
  <c r="AC52" i="8"/>
  <c r="H52" i="8"/>
  <c r="AH51" i="8"/>
  <c r="AC51" i="8"/>
  <c r="H51" i="8"/>
  <c r="AH50" i="8"/>
  <c r="AC50" i="8"/>
  <c r="H50" i="8"/>
  <c r="AH49" i="8"/>
  <c r="AC49" i="8"/>
  <c r="H49" i="8"/>
  <c r="AH48" i="8"/>
  <c r="E51" i="5"/>
  <c r="AC48" i="8"/>
  <c r="D51" i="5" s="1"/>
  <c r="H48" i="8"/>
  <c r="AH47" i="8"/>
  <c r="E50" i="5"/>
  <c r="AC47" i="8"/>
  <c r="D50" i="5" s="1"/>
  <c r="H47" i="8"/>
  <c r="AH46" i="8"/>
  <c r="E49" i="5"/>
  <c r="AC46" i="8"/>
  <c r="D49" i="5" s="1"/>
  <c r="H46" i="8"/>
  <c r="AH45" i="8"/>
  <c r="E48" i="5"/>
  <c r="AC45" i="8"/>
  <c r="D48" i="5" s="1"/>
  <c r="H45" i="8"/>
  <c r="AH44" i="8"/>
  <c r="E47" i="5"/>
  <c r="AC44" i="8"/>
  <c r="D47" i="5" s="1"/>
  <c r="H44" i="8"/>
  <c r="AH43" i="8"/>
  <c r="E46" i="5"/>
  <c r="AC43" i="8"/>
  <c r="D46" i="5" s="1"/>
  <c r="H43" i="8"/>
  <c r="AH42" i="8"/>
  <c r="E45" i="5"/>
  <c r="AC42" i="8"/>
  <c r="D45" i="5" s="1"/>
  <c r="H42" i="8"/>
  <c r="AH41" i="8"/>
  <c r="E44" i="5"/>
  <c r="AC41" i="8"/>
  <c r="D44" i="5" s="1"/>
  <c r="H41" i="8"/>
  <c r="AH40" i="8"/>
  <c r="E43" i="5"/>
  <c r="AC40" i="8"/>
  <c r="D43" i="5" s="1"/>
  <c r="H40" i="8"/>
  <c r="AH39" i="8"/>
  <c r="E42" i="5"/>
  <c r="AC39" i="8"/>
  <c r="H39" i="8"/>
  <c r="AH38" i="8"/>
  <c r="E41" i="5"/>
  <c r="H38" i="8"/>
  <c r="AH37" i="8"/>
  <c r="E40" i="5"/>
  <c r="AC37" i="8"/>
  <c r="H37" i="8"/>
  <c r="AH36" i="8"/>
  <c r="E39" i="5"/>
  <c r="AC36" i="8"/>
  <c r="H36" i="8"/>
  <c r="AH35" i="8"/>
  <c r="E38" i="5"/>
  <c r="AC35" i="8"/>
  <c r="H35" i="8"/>
  <c r="AH34" i="8"/>
  <c r="E37" i="5"/>
  <c r="AC34" i="8"/>
  <c r="H34" i="8"/>
  <c r="AH33" i="8"/>
  <c r="E36" i="5"/>
  <c r="AC33" i="8"/>
  <c r="H33" i="8"/>
  <c r="AH32" i="8"/>
  <c r="E35" i="5"/>
  <c r="AC32" i="8"/>
  <c r="H32" i="8"/>
  <c r="AH31" i="8"/>
  <c r="E34" i="5"/>
  <c r="AC31" i="8"/>
  <c r="H31" i="8"/>
  <c r="AH30" i="8"/>
  <c r="E33" i="5"/>
  <c r="AC30" i="8"/>
  <c r="AH29" i="8"/>
  <c r="E32" i="5"/>
  <c r="AC29" i="8"/>
  <c r="H29" i="8"/>
  <c r="AH28" i="8"/>
  <c r="E31" i="5"/>
  <c r="AC28" i="8"/>
  <c r="H28" i="8"/>
  <c r="AH27" i="8"/>
  <c r="E30" i="5"/>
  <c r="AC27" i="8"/>
  <c r="AH26" i="8"/>
  <c r="E29" i="5"/>
  <c r="AC26" i="8"/>
  <c r="AH25" i="8"/>
  <c r="E28" i="5"/>
  <c r="AC25" i="8"/>
  <c r="AH24" i="8"/>
  <c r="E27" i="5"/>
  <c r="AC24" i="8"/>
  <c r="AH22" i="8"/>
  <c r="E25" i="5"/>
  <c r="AC22" i="8"/>
  <c r="AH21" i="8"/>
  <c r="E24" i="5"/>
  <c r="AC21" i="8"/>
  <c r="AH20" i="8"/>
  <c r="E23" i="5"/>
  <c r="AC20" i="8"/>
  <c r="AH19" i="8"/>
  <c r="E22" i="5"/>
  <c r="AC19" i="8"/>
  <c r="AH18" i="8"/>
  <c r="E21" i="5"/>
  <c r="AC18" i="8"/>
  <c r="AH17" i="8"/>
  <c r="E20" i="5"/>
  <c r="AC17" i="8"/>
  <c r="AH16" i="8"/>
  <c r="E19" i="5"/>
  <c r="AC16" i="8"/>
  <c r="AH15" i="8"/>
  <c r="E18" i="5"/>
  <c r="AC15" i="8"/>
  <c r="AH14" i="8"/>
  <c r="E17" i="5"/>
  <c r="H16" i="5"/>
  <c r="AH13" i="8"/>
  <c r="E16" i="5"/>
  <c r="AF44" i="8" l="1"/>
  <c r="F47" i="5" s="1"/>
  <c r="AF40" i="8"/>
  <c r="F43" i="5" s="1"/>
  <c r="AF43" i="8"/>
  <c r="F46" i="5" s="1"/>
  <c r="AF42" i="8"/>
  <c r="F45" i="5" s="1"/>
  <c r="AF45" i="8"/>
  <c r="F48" i="5" s="1"/>
  <c r="AF41" i="8"/>
  <c r="F44" i="5" s="1"/>
  <c r="AF16" i="8"/>
  <c r="F19" i="5" s="1"/>
  <c r="D19" i="5"/>
  <c r="D23" i="5"/>
  <c r="D28" i="5"/>
  <c r="AF35" i="8"/>
  <c r="F38" i="5" s="1"/>
  <c r="AF37" i="8"/>
  <c r="F40" i="5" s="1"/>
  <c r="D20" i="5"/>
  <c r="D24" i="5"/>
  <c r="D29" i="5"/>
  <c r="D18" i="5"/>
  <c r="D22" i="5"/>
  <c r="D27" i="5"/>
  <c r="D33" i="5"/>
  <c r="D34" i="5"/>
  <c r="D35" i="5"/>
  <c r="D36" i="5"/>
  <c r="D37" i="5"/>
  <c r="D38" i="5"/>
  <c r="D39" i="5"/>
  <c r="D40" i="5"/>
  <c r="D41" i="5"/>
  <c r="D42" i="5"/>
  <c r="AF38" i="8"/>
  <c r="F41" i="5" s="1"/>
  <c r="D21" i="5"/>
  <c r="D25" i="5"/>
  <c r="D30" i="5"/>
  <c r="D31" i="5"/>
  <c r="D32" i="5"/>
  <c r="AF33" i="8"/>
  <c r="F36" i="5" s="1"/>
  <c r="AF29" i="8"/>
  <c r="F32" i="5" s="1"/>
  <c r="AF25" i="8"/>
  <c r="F28" i="5" s="1"/>
  <c r="AF20" i="8"/>
  <c r="F23" i="5" s="1"/>
  <c r="AF36" i="8"/>
  <c r="F39" i="5" s="1"/>
  <c r="AF32" i="8"/>
  <c r="F35" i="5" s="1"/>
  <c r="AF28" i="8"/>
  <c r="F31" i="5" s="1"/>
  <c r="AF24" i="8"/>
  <c r="F27" i="5" s="1"/>
  <c r="AF19" i="8"/>
  <c r="F22" i="5" s="1"/>
  <c r="AF39" i="8"/>
  <c r="F42" i="5" s="1"/>
  <c r="AF31" i="8"/>
  <c r="F34" i="5" s="1"/>
  <c r="AF27" i="8"/>
  <c r="F30" i="5" s="1"/>
  <c r="AF22" i="8"/>
  <c r="F25" i="5" s="1"/>
  <c r="AF18" i="8"/>
  <c r="F21" i="5" s="1"/>
  <c r="AF34" i="8"/>
  <c r="F37" i="5" s="1"/>
  <c r="AF30" i="8"/>
  <c r="F33" i="5" s="1"/>
  <c r="AF26" i="8"/>
  <c r="F29" i="5" s="1"/>
  <c r="AF21" i="8"/>
  <c r="F24" i="5" s="1"/>
  <c r="AF67" i="8"/>
  <c r="AK13" i="8"/>
  <c r="AF57" i="8"/>
  <c r="AF14" i="8"/>
  <c r="F17" i="5" s="1"/>
  <c r="AF17" i="8"/>
  <c r="F20" i="5" s="1"/>
  <c r="AF72" i="8"/>
  <c r="AF46" i="8"/>
  <c r="F49" i="5" s="1"/>
  <c r="AF58" i="8"/>
  <c r="AF70" i="8"/>
  <c r="AF82" i="8"/>
  <c r="AF94" i="8"/>
  <c r="AF47" i="8"/>
  <c r="F50" i="5" s="1"/>
  <c r="AF59" i="8"/>
  <c r="AF71" i="8"/>
  <c r="AF83" i="8"/>
  <c r="AF95" i="8"/>
  <c r="AF69" i="8"/>
  <c r="AF81" i="8"/>
  <c r="AF93" i="8"/>
  <c r="AG82" i="8"/>
  <c r="AG73" i="8"/>
  <c r="AG46" i="8"/>
  <c r="AI98" i="8" a="1"/>
  <c r="AI98" i="8" s="1"/>
  <c r="AG37" i="8"/>
  <c r="AI59" i="8" a="1"/>
  <c r="AI59" i="8" s="1"/>
  <c r="AI52" i="8" a="1"/>
  <c r="AI52" i="8" s="1"/>
  <c r="AG79" i="8"/>
  <c r="AI93" i="8" a="1"/>
  <c r="AI93" i="8" s="1"/>
  <c r="AI54" i="8" a="1"/>
  <c r="AI54" i="8" s="1"/>
  <c r="AG26" i="8"/>
  <c r="AG38" i="8"/>
  <c r="AG50" i="8"/>
  <c r="AG62" i="8"/>
  <c r="AG74" i="8"/>
  <c r="AG86" i="8"/>
  <c r="AG98" i="8"/>
  <c r="AG14" i="8"/>
  <c r="AG27" i="8"/>
  <c r="AG39" i="8"/>
  <c r="AG51" i="8"/>
  <c r="AG63" i="8"/>
  <c r="AG75" i="8"/>
  <c r="AG87" i="8"/>
  <c r="AG99" i="8"/>
  <c r="AG15" i="8"/>
  <c r="AG28" i="8"/>
  <c r="AG40" i="8"/>
  <c r="AG52" i="8"/>
  <c r="AG64" i="8"/>
  <c r="AG76" i="8"/>
  <c r="AG88" i="8"/>
  <c r="AG16" i="8"/>
  <c r="AG29" i="8"/>
  <c r="AG41" i="8"/>
  <c r="AG53" i="8"/>
  <c r="AG65" i="8"/>
  <c r="AG77" i="8"/>
  <c r="AG89" i="8"/>
  <c r="AG17" i="8"/>
  <c r="AG30" i="8"/>
  <c r="AG42" i="8"/>
  <c r="AG54" i="8"/>
  <c r="AG66" i="8"/>
  <c r="AG78" i="8"/>
  <c r="AG90" i="8"/>
  <c r="AG19" i="8"/>
  <c r="AG32" i="8"/>
  <c r="AG44" i="8"/>
  <c r="AG56" i="8"/>
  <c r="AG68" i="8"/>
  <c r="AG80" i="8"/>
  <c r="AG92" i="8"/>
  <c r="AG20" i="8"/>
  <c r="AG33" i="8"/>
  <c r="AG45" i="8"/>
  <c r="AG57" i="8"/>
  <c r="AG69" i="8"/>
  <c r="AG81" i="8"/>
  <c r="AG93" i="8"/>
  <c r="AG24" i="8"/>
  <c r="AG36" i="8"/>
  <c r="AG48" i="8"/>
  <c r="AG60" i="8"/>
  <c r="AG72" i="8"/>
  <c r="AG84" i="8"/>
  <c r="AG96" i="8"/>
  <c r="AG71" i="8"/>
  <c r="AG35" i="8"/>
  <c r="AI35" i="8" a="1"/>
  <c r="AI35" i="8" s="1"/>
  <c r="AI45" i="8" a="1"/>
  <c r="AI45" i="8" s="1"/>
  <c r="AI55" i="8" a="1"/>
  <c r="AI55" i="8" s="1"/>
  <c r="AI65" i="8" a="1"/>
  <c r="AI65" i="8" s="1"/>
  <c r="AI74" i="8" a="1"/>
  <c r="AI74" i="8" s="1"/>
  <c r="AI85" i="8" a="1"/>
  <c r="AI85" i="8" s="1"/>
  <c r="AI94" i="8" a="1"/>
  <c r="AI94" i="8" s="1"/>
  <c r="AI15" i="8" a="1"/>
  <c r="AI15" i="8" s="1"/>
  <c r="AI26" i="8" a="1"/>
  <c r="AI26" i="8" s="1"/>
  <c r="AI36" i="8" a="1"/>
  <c r="AI36" i="8" s="1"/>
  <c r="AI46" i="8" a="1"/>
  <c r="AI46" i="8" s="1"/>
  <c r="AI66" i="8" a="1"/>
  <c r="AI66" i="8" s="1"/>
  <c r="AI75" i="8" a="1"/>
  <c r="AI75" i="8" s="1"/>
  <c r="AI95" i="8" a="1"/>
  <c r="AI95" i="8" s="1"/>
  <c r="AI16" i="8" a="1"/>
  <c r="AI16" i="8" s="1"/>
  <c r="AI27" i="8" a="1"/>
  <c r="AI27" i="8" s="1"/>
  <c r="AI37" i="8" a="1"/>
  <c r="AI37" i="8" s="1"/>
  <c r="AI47" i="8" a="1"/>
  <c r="AI47" i="8" s="1"/>
  <c r="AI56" i="8" a="1"/>
  <c r="AI56" i="8" s="1"/>
  <c r="AI67" i="8" a="1"/>
  <c r="AI67" i="8" s="1"/>
  <c r="AI76" i="8" a="1"/>
  <c r="AI76" i="8" s="1"/>
  <c r="AI86" i="8" a="1"/>
  <c r="AI86" i="8" s="1"/>
  <c r="AI96" i="8" a="1"/>
  <c r="AI96" i="8" s="1"/>
  <c r="AI17" i="8" a="1"/>
  <c r="AI17" i="8" s="1"/>
  <c r="AI28" i="8" a="1"/>
  <c r="AI28" i="8" s="1"/>
  <c r="AI48" i="8" a="1"/>
  <c r="AI48" i="8" s="1"/>
  <c r="AI57" i="8" a="1"/>
  <c r="AI57" i="8" s="1"/>
  <c r="AI77" i="8" a="1"/>
  <c r="AI77" i="8" s="1"/>
  <c r="AI97" i="8" a="1"/>
  <c r="AI97" i="8" s="1"/>
  <c r="AI18" i="8" a="1"/>
  <c r="AI18" i="8" s="1"/>
  <c r="AI29" i="8" a="1"/>
  <c r="AI29" i="8" s="1"/>
  <c r="AI38" i="8" a="1"/>
  <c r="AI38" i="8" s="1"/>
  <c r="AI49" i="8" a="1"/>
  <c r="AI49" i="8" s="1"/>
  <c r="AI58" i="8" a="1"/>
  <c r="AI58" i="8" s="1"/>
  <c r="AI68" i="8" a="1"/>
  <c r="AI68" i="8" s="1"/>
  <c r="AI78" i="8" a="1"/>
  <c r="AI78" i="8" s="1"/>
  <c r="AI87" i="8" a="1"/>
  <c r="AI87" i="8" s="1"/>
  <c r="AI19" i="8" a="1"/>
  <c r="AI19" i="8" s="1"/>
  <c r="AI31" i="8" a="1"/>
  <c r="AI31" i="8" s="1"/>
  <c r="AI40" i="8" a="1"/>
  <c r="AI40" i="8" s="1"/>
  <c r="AI50" i="8" a="1"/>
  <c r="AI50" i="8" s="1"/>
  <c r="AI60" i="8" a="1"/>
  <c r="AI60" i="8" s="1"/>
  <c r="AI69" i="8" a="1"/>
  <c r="AI69" i="8" s="1"/>
  <c r="AI89" i="8" a="1"/>
  <c r="AI89" i="8" s="1"/>
  <c r="AI99" i="8" a="1"/>
  <c r="AI99" i="8" s="1"/>
  <c r="AI20" i="8" a="1"/>
  <c r="AI20" i="8" s="1"/>
  <c r="AI41" i="8" a="1"/>
  <c r="AI41" i="8" s="1"/>
  <c r="AI61" i="8" a="1"/>
  <c r="AI61" i="8" s="1"/>
  <c r="AI70" i="8" a="1"/>
  <c r="AI70" i="8" s="1"/>
  <c r="AI80" i="8" a="1"/>
  <c r="AI80" i="8" s="1"/>
  <c r="AI90" i="8" a="1"/>
  <c r="AI90" i="8" s="1"/>
  <c r="AI21" i="8" a="1"/>
  <c r="AI21" i="8" s="1"/>
  <c r="AI32" i="8" a="1"/>
  <c r="AI32" i="8" s="1"/>
  <c r="AI42" i="8" a="1"/>
  <c r="AI42" i="8" s="1"/>
  <c r="AI51" i="8" a="1"/>
  <c r="AI51" i="8" s="1"/>
  <c r="AI71" i="8" a="1"/>
  <c r="AI71" i="8" s="1"/>
  <c r="AI81" i="8" a="1"/>
  <c r="AI81" i="8" s="1"/>
  <c r="AI91" i="8" a="1"/>
  <c r="AI91" i="8" s="1"/>
  <c r="AI24" i="8" a="1"/>
  <c r="AI24" i="8" s="1"/>
  <c r="AI33" i="8" a="1"/>
  <c r="AI33" i="8" s="1"/>
  <c r="AI53" i="8" a="1"/>
  <c r="AI53" i="8" s="1"/>
  <c r="AI63" i="8" a="1"/>
  <c r="AI63" i="8" s="1"/>
  <c r="AI73" i="8" a="1"/>
  <c r="AI73" i="8" s="1"/>
  <c r="AI83" i="8" a="1"/>
  <c r="AI83" i="8" s="1"/>
  <c r="AI92" i="8" a="1"/>
  <c r="AI92" i="8" s="1"/>
  <c r="AG70" i="8"/>
  <c r="AG34" i="8"/>
  <c r="AI84" i="8" a="1"/>
  <c r="AI84" i="8" s="1"/>
  <c r="AI44" i="8" a="1"/>
  <c r="AI44" i="8" s="1"/>
  <c r="AG67" i="8"/>
  <c r="AG31" i="8"/>
  <c r="AI82" i="8" a="1"/>
  <c r="AI82" i="8" s="1"/>
  <c r="AI43" i="8" a="1"/>
  <c r="AI43" i="8" s="1"/>
  <c r="G46" i="5" s="1"/>
  <c r="AG97" i="8"/>
  <c r="AG61" i="8"/>
  <c r="AG25" i="8"/>
  <c r="AI79" i="8" a="1"/>
  <c r="AI79" i="8" s="1"/>
  <c r="AI39" i="8" a="1"/>
  <c r="AI39" i="8" s="1"/>
  <c r="AG95" i="8"/>
  <c r="AG59" i="8"/>
  <c r="AG22" i="8"/>
  <c r="AI34" i="8" a="1"/>
  <c r="AI34" i="8" s="1"/>
  <c r="AG94" i="8"/>
  <c r="AG58" i="8"/>
  <c r="AG21" i="8"/>
  <c r="AI72" i="8" a="1"/>
  <c r="AI72" i="8" s="1"/>
  <c r="AF54" i="8"/>
  <c r="AF66" i="8"/>
  <c r="AF78" i="8"/>
  <c r="AF90" i="8"/>
  <c r="AG91" i="8"/>
  <c r="AG55" i="8"/>
  <c r="AG18" i="8"/>
  <c r="AI30" i="8" a="1"/>
  <c r="AI30" i="8" s="1"/>
  <c r="AG85" i="8"/>
  <c r="AG49" i="8"/>
  <c r="AI64" i="8" a="1"/>
  <c r="AI64" i="8" s="1"/>
  <c r="AI25" i="8" a="1"/>
  <c r="AI25" i="8" s="1"/>
  <c r="AG83" i="8"/>
  <c r="AG47" i="8"/>
  <c r="AI62" i="8" a="1"/>
  <c r="AI62" i="8" s="1"/>
  <c r="AI22" i="8" a="1"/>
  <c r="AI22" i="8" s="1"/>
  <c r="AF51" i="8"/>
  <c r="AF53" i="8"/>
  <c r="AF99" i="8"/>
  <c r="AF63" i="8"/>
  <c r="AF65" i="8"/>
  <c r="AF75" i="8"/>
  <c r="AF77" i="8"/>
  <c r="AF87" i="8"/>
  <c r="AF89" i="8"/>
  <c r="AF76" i="8"/>
  <c r="AF15" i="8"/>
  <c r="F18" i="5" s="1"/>
  <c r="AF68" i="8"/>
  <c r="AF55" i="8"/>
  <c r="AF80" i="8"/>
  <c r="AF88" i="8"/>
  <c r="AF92" i="8"/>
  <c r="AF52" i="8"/>
  <c r="AF79" i="8"/>
  <c r="AF56" i="8"/>
  <c r="AF64" i="8"/>
  <c r="AF91" i="8"/>
  <c r="AF74" i="8"/>
  <c r="AF84" i="8"/>
  <c r="AF86" i="8"/>
  <c r="AF61" i="8"/>
  <c r="AF48" i="8"/>
  <c r="F51" i="5" s="1"/>
  <c r="AF96" i="8"/>
  <c r="AF98" i="8"/>
  <c r="AF50" i="8"/>
  <c r="AF73" i="8"/>
  <c r="AF60" i="8"/>
  <c r="AF85" i="8"/>
  <c r="AF62" i="8"/>
  <c r="AF49" i="8"/>
  <c r="AF97" i="8"/>
  <c r="AH8" i="8"/>
  <c r="AD8" i="8"/>
  <c r="AC8" i="8"/>
  <c r="AJ8" i="8"/>
  <c r="G21" i="5" l="1"/>
  <c r="I21" i="5" s="1"/>
  <c r="G50" i="5"/>
  <c r="I50" i="5" s="1"/>
  <c r="G47" i="5"/>
  <c r="I47" i="5" s="1"/>
  <c r="G45" i="5"/>
  <c r="I45" i="5" s="1"/>
  <c r="G43" i="5"/>
  <c r="I43" i="5" s="1"/>
  <c r="G51" i="5"/>
  <c r="I51" i="5" s="1"/>
  <c r="G44" i="5"/>
  <c r="I44" i="5" s="1"/>
  <c r="I46" i="5"/>
  <c r="G48" i="5"/>
  <c r="I48" i="5" s="1"/>
  <c r="AK54" i="8"/>
  <c r="G49" i="5"/>
  <c r="I49" i="5" s="1"/>
  <c r="G38" i="5"/>
  <c r="I38" i="5" s="1"/>
  <c r="G34" i="5"/>
  <c r="I34" i="5" s="1"/>
  <c r="AK16" i="8"/>
  <c r="AK40" i="8"/>
  <c r="G36" i="5"/>
  <c r="I36" i="5" s="1"/>
  <c r="G22" i="5"/>
  <c r="I22" i="5" s="1"/>
  <c r="G20" i="5"/>
  <c r="I20" i="5" s="1"/>
  <c r="G18" i="5"/>
  <c r="I18" i="5" s="1"/>
  <c r="G42" i="5"/>
  <c r="I42" i="5" s="1"/>
  <c r="AK27" i="8"/>
  <c r="AK35" i="8"/>
  <c r="AK21" i="8"/>
  <c r="G39" i="5"/>
  <c r="I39" i="5" s="1"/>
  <c r="G23" i="5"/>
  <c r="I23" i="5" s="1"/>
  <c r="G32" i="5"/>
  <c r="I32" i="5" s="1"/>
  <c r="G30" i="5"/>
  <c r="I30" i="5" s="1"/>
  <c r="G41" i="5"/>
  <c r="I41" i="5" s="1"/>
  <c r="G40" i="5"/>
  <c r="I40" i="5" s="1"/>
  <c r="G24" i="5"/>
  <c r="I24" i="5" s="1"/>
  <c r="G37" i="5"/>
  <c r="I37" i="5" s="1"/>
  <c r="G27" i="5"/>
  <c r="I27" i="5" s="1"/>
  <c r="G19" i="5"/>
  <c r="I19" i="5" s="1"/>
  <c r="G17" i="5"/>
  <c r="I17" i="5" s="1"/>
  <c r="G29" i="5"/>
  <c r="I29" i="5" s="1"/>
  <c r="AK20" i="8"/>
  <c r="G28" i="5"/>
  <c r="I28" i="5" s="1"/>
  <c r="G25" i="5"/>
  <c r="I25" i="5" s="1"/>
  <c r="G35" i="5"/>
  <c r="I35" i="5" s="1"/>
  <c r="G33" i="5"/>
  <c r="I33" i="5" s="1"/>
  <c r="G31" i="5"/>
  <c r="I31" i="5" s="1"/>
  <c r="AK38" i="8"/>
  <c r="AK32" i="8"/>
  <c r="AK24" i="8"/>
  <c r="AK33" i="8"/>
  <c r="AK28" i="8"/>
  <c r="AK22" i="8"/>
  <c r="AK39" i="8"/>
  <c r="AK31" i="8"/>
  <c r="AK15" i="8"/>
  <c r="AK36" i="8"/>
  <c r="AK34" i="8"/>
  <c r="AK30" i="8"/>
  <c r="AK26" i="8"/>
  <c r="AK17" i="8"/>
  <c r="AK25" i="8"/>
  <c r="AK37" i="8"/>
  <c r="AK29" i="8"/>
  <c r="AK18" i="8"/>
  <c r="AK19" i="8"/>
  <c r="AK42" i="8"/>
  <c r="AK72" i="8"/>
  <c r="AK50" i="8"/>
  <c r="AK66" i="8"/>
  <c r="AK14" i="8"/>
  <c r="F16" i="5"/>
  <c r="AE8" i="8"/>
  <c r="AK95" i="8"/>
  <c r="AK58" i="8"/>
  <c r="AK45" i="8"/>
  <c r="AK46" i="8"/>
  <c r="AK67" i="8"/>
  <c r="AK56" i="8"/>
  <c r="AK60" i="8"/>
  <c r="AK82" i="8"/>
  <c r="AK69" i="8"/>
  <c r="AK57" i="8"/>
  <c r="AK47" i="8"/>
  <c r="AK79" i="8"/>
  <c r="AK81" i="8"/>
  <c r="AK59" i="8"/>
  <c r="AK83" i="8"/>
  <c r="AK93" i="8"/>
  <c r="AK53" i="8"/>
  <c r="AK99" i="8"/>
  <c r="G16" i="5"/>
  <c r="AK71" i="8"/>
  <c r="AK78" i="8"/>
  <c r="AK68" i="8"/>
  <c r="AK90" i="8"/>
  <c r="AK70" i="8"/>
  <c r="AK80" i="8"/>
  <c r="AK75" i="8"/>
  <c r="AK51" i="8"/>
  <c r="AK49" i="8"/>
  <c r="AK94" i="8"/>
  <c r="AK87" i="8"/>
  <c r="AK86" i="8"/>
  <c r="AG8" i="8"/>
  <c r="AK98" i="8"/>
  <c r="AK64" i="8"/>
  <c r="AK41" i="8"/>
  <c r="AK44" i="8"/>
  <c r="AK76" i="8"/>
  <c r="AK89" i="8"/>
  <c r="AK65" i="8"/>
  <c r="AK63" i="8"/>
  <c r="AK48" i="8"/>
  <c r="AK77" i="8"/>
  <c r="AK55" i="8"/>
  <c r="AK92" i="8"/>
  <c r="AK52" i="8"/>
  <c r="AK84" i="8"/>
  <c r="AK91" i="8"/>
  <c r="AK85" i="8"/>
  <c r="AK43" i="8"/>
  <c r="AK88" i="8"/>
  <c r="AK97" i="8"/>
  <c r="AK73" i="8"/>
  <c r="AK74" i="8"/>
  <c r="AK61" i="8"/>
  <c r="AK96" i="8"/>
  <c r="AK62" i="8"/>
  <c r="AI8" i="8"/>
  <c r="AK8" i="8" l="1"/>
  <c r="I16" i="5"/>
  <c r="I52" i="5" s="1"/>
  <c r="I54" i="5" s="1"/>
  <c r="AF8" i="8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<sst xmlns="http://schemas.openxmlformats.org/spreadsheetml/2006/main" count="334" uniqueCount="220">
  <si>
    <t>INVOICE</t>
  </si>
  <si>
    <t>BILL TO</t>
  </si>
  <si>
    <t>Invoice No:</t>
  </si>
  <si>
    <t>Invoice Date:</t>
  </si>
  <si>
    <t>TOTAL</t>
  </si>
  <si>
    <t>SUBTOTAL</t>
  </si>
  <si>
    <t>Balance Due</t>
  </si>
  <si>
    <t>Thessaloniki</t>
  </si>
  <si>
    <t>Thessaloniki, Greece</t>
  </si>
  <si>
    <t>EJU Cadet Training Camp</t>
  </si>
  <si>
    <t>EJU entry fee</t>
  </si>
  <si>
    <t>Single room</t>
  </si>
  <si>
    <t>Double room</t>
  </si>
  <si>
    <t>Triple room</t>
  </si>
  <si>
    <t>B&amp;B</t>
  </si>
  <si>
    <t>LUNCH IN THE HOTEL</t>
  </si>
  <si>
    <t>Lunch box in the hall</t>
  </si>
  <si>
    <t>Dinner</t>
  </si>
  <si>
    <t>Cat. A</t>
  </si>
  <si>
    <t>Cat. B</t>
  </si>
  <si>
    <t>Holiday Inn Thessaloniki</t>
  </si>
  <si>
    <t>Hellenic Judo Federation</t>
  </si>
  <si>
    <t>Stadiou 38, Athens Greece</t>
  </si>
  <si>
    <t>National Bank of Greece</t>
  </si>
  <si>
    <t>IBAN :GR1601100800000008048058286</t>
  </si>
  <si>
    <t>Payment Method: Bank Transfer</t>
  </si>
  <si>
    <t>SWIFT: ETHNGRAA</t>
  </si>
  <si>
    <t>Single Room</t>
  </si>
  <si>
    <t xml:space="preserve">Double Room </t>
  </si>
  <si>
    <t xml:space="preserve">Triple Room </t>
  </si>
  <si>
    <t>Room Type</t>
  </si>
  <si>
    <t>Service fee</t>
  </si>
  <si>
    <t xml:space="preserve">NAME </t>
  </si>
  <si>
    <t xml:space="preserve">CATEGORY </t>
  </si>
  <si>
    <t xml:space="preserve">COACH </t>
  </si>
  <si>
    <t>ATHLETE</t>
  </si>
  <si>
    <t>REFEREE</t>
  </si>
  <si>
    <t>DELEGATE</t>
  </si>
  <si>
    <t>OWN ACCOMMODATION</t>
  </si>
  <si>
    <t>NO</t>
  </si>
  <si>
    <t>LUNCH BOX</t>
  </si>
  <si>
    <t xml:space="preserve">YES </t>
  </si>
  <si>
    <t xml:space="preserve">CHECK IN </t>
  </si>
  <si>
    <t>CHECK OUT</t>
  </si>
  <si>
    <t>Single</t>
  </si>
  <si>
    <t>Double</t>
  </si>
  <si>
    <t>Triple</t>
  </si>
  <si>
    <t xml:space="preserve">ACCOMMODATION COST
/PER NIGHT </t>
  </si>
  <si>
    <t xml:space="preserve">TOTAL ACCOMMODATION
 COST </t>
  </si>
  <si>
    <t>Dinner COST</t>
  </si>
  <si>
    <t xml:space="preserve">Lunch in the hotel </t>
  </si>
  <si>
    <t xml:space="preserve">NO </t>
  </si>
  <si>
    <t xml:space="preserve">YES 1 DAY </t>
  </si>
  <si>
    <t xml:space="preserve">YES 2 DAYS </t>
  </si>
  <si>
    <t xml:space="preserve">YES 3 DAYS </t>
  </si>
  <si>
    <t>YES 4 DAYS</t>
  </si>
  <si>
    <t xml:space="preserve">LUNCH BOX </t>
  </si>
  <si>
    <t xml:space="preserve">YES SATURDAY </t>
  </si>
  <si>
    <t xml:space="preserve">YES SUNDAY </t>
  </si>
  <si>
    <t xml:space="preserve">LUNCH HOTEL </t>
  </si>
  <si>
    <t xml:space="preserve">YES  </t>
  </si>
  <si>
    <t>Lunch COST HOTEL</t>
  </si>
  <si>
    <t xml:space="preserve">INSERT 1 IF YES 0 IF NO </t>
  </si>
  <si>
    <t xml:space="preserve">Lunch BOX COST </t>
  </si>
  <si>
    <t xml:space="preserve">TOTAL COST PER PERSON </t>
  </si>
  <si>
    <t>TOTAL EJU entry fee</t>
  </si>
  <si>
    <t>TOTAL
Lunch COST HOTEL</t>
  </si>
  <si>
    <t xml:space="preserve">TOTAL Lunch BOX COST </t>
  </si>
  <si>
    <t>TOTAL Dinner COST</t>
  </si>
  <si>
    <t xml:space="preserve">TOTAL TRAINING CAMP COST </t>
  </si>
  <si>
    <t>TOTAL COST PER TEAM</t>
  </si>
  <si>
    <t>Description</t>
  </si>
  <si>
    <t>Service 
fee</t>
  </si>
  <si>
    <t>ACCOMMODATION COST</t>
  </si>
  <si>
    <t>Item No.</t>
  </si>
  <si>
    <t>Meal Cost</t>
  </si>
  <si>
    <t xml:space="preserve">TOTAL
</t>
  </si>
  <si>
    <t xml:space="preserve">Training Camp Participation Fee
</t>
  </si>
  <si>
    <t>TRAINING CAMP PARTICIPATION FEE</t>
  </si>
  <si>
    <t xml:space="preserve">TRAINING CAMP
ONLY PARTICIPATION </t>
  </si>
  <si>
    <t>Travel Form</t>
  </si>
  <si>
    <t>Country</t>
  </si>
  <si>
    <t>ARRIVAL</t>
  </si>
  <si>
    <t>DEPARTURE</t>
  </si>
  <si>
    <t>Arrival date</t>
  </si>
  <si>
    <t>Arrival Time</t>
  </si>
  <si>
    <t xml:space="preserve">Flight N. </t>
  </si>
  <si>
    <t>Departure date</t>
  </si>
  <si>
    <t>N. of Persons</t>
  </si>
  <si>
    <t>Departure
 time</t>
  </si>
  <si>
    <t>N. of  Persons</t>
  </si>
  <si>
    <t>Cat. B Capsis Hotel Thessaloniki</t>
  </si>
  <si>
    <t>Capsis Hotel Thessaloniki</t>
  </si>
  <si>
    <t>Cat. A Holiday Inn Thessaloniki</t>
  </si>
  <si>
    <t>Bill to Country :</t>
  </si>
  <si>
    <t>DINNER HOTEL 
WEDNESDAY  
19/11/2025</t>
  </si>
  <si>
    <t>DINNER HOTEL 
TUESDAY 
18/11/2025</t>
  </si>
  <si>
    <t>DINNER HOTEL 
MONDAY 
17/11/2025</t>
  </si>
  <si>
    <t>lunch</t>
  </si>
  <si>
    <t>lunch in s. hall</t>
  </si>
  <si>
    <t xml:space="preserve">Participants with own accommodation 
</t>
  </si>
  <si>
    <t>Room Type
/own accommodation</t>
  </si>
  <si>
    <t>From (city)</t>
  </si>
  <si>
    <t>Destination (city)</t>
  </si>
  <si>
    <r>
      <rPr>
        <sz val="10"/>
        <color theme="9" tint="-0.249977111117893"/>
        <rFont val="Arial"/>
        <family val="2"/>
        <charset val="161"/>
      </rPr>
      <t xml:space="preserve">Please select </t>
    </r>
    <r>
      <rPr>
        <sz val="10"/>
        <color rgb="FF000000"/>
        <rFont val="Arial"/>
        <family val="2"/>
      </rPr>
      <t xml:space="preserve">
CATEGORY / Hotel </t>
    </r>
  </si>
  <si>
    <t>ALBANIA</t>
  </si>
  <si>
    <t>CAPSIS</t>
  </si>
  <si>
    <t>AUSTRALIA</t>
  </si>
  <si>
    <t>OWN</t>
  </si>
  <si>
    <t>AUSTRIA</t>
  </si>
  <si>
    <t>BELGIUM FRENCH</t>
  </si>
  <si>
    <t>BELGIUM FLEMISH</t>
  </si>
  <si>
    <t>CAPSIS AND OWN</t>
  </si>
  <si>
    <t>44a</t>
  </si>
  <si>
    <t>44b</t>
  </si>
  <si>
    <t>BULGARIA NATIONAL</t>
  </si>
  <si>
    <t>HOLIDAY</t>
  </si>
  <si>
    <t>CANADA</t>
  </si>
  <si>
    <t>CRO DUJAKOVIC</t>
  </si>
  <si>
    <t>CRO BLACK BELT</t>
  </si>
  <si>
    <t>CRO SAMOBOR</t>
  </si>
  <si>
    <t>CRO MLADOST</t>
  </si>
  <si>
    <t>CRO RIJEKA</t>
  </si>
  <si>
    <t>CRO TORI</t>
  </si>
  <si>
    <t>CRO ALKAR SINJ</t>
  </si>
  <si>
    <t>CYPRUS</t>
  </si>
  <si>
    <t>BANK TR</t>
  </si>
  <si>
    <t>CASH</t>
  </si>
  <si>
    <t>EL SALVADOR</t>
  </si>
  <si>
    <t>ESTONIA</t>
  </si>
  <si>
    <t>FRA PATRICE BLIN</t>
  </si>
  <si>
    <t>FRA CORRUBLE</t>
  </si>
  <si>
    <t>FRA COPADO</t>
  </si>
  <si>
    <t>FRA BLACK</t>
  </si>
  <si>
    <t>FRA POLE ESPOIRS TOULOUSE</t>
  </si>
  <si>
    <t>FRA ROTH</t>
  </si>
  <si>
    <t>Στήλη1</t>
  </si>
  <si>
    <t>Στήλη2</t>
  </si>
  <si>
    <t>Στήλη3</t>
  </si>
  <si>
    <t>Στήλη4</t>
  </si>
  <si>
    <t>FRA JCCMM</t>
  </si>
  <si>
    <t>BIH</t>
  </si>
  <si>
    <t>GBR CAPSIS</t>
  </si>
  <si>
    <t>GBR HOLIDAY</t>
  </si>
  <si>
    <t>GBR OWN</t>
  </si>
  <si>
    <t>GEO BUSURASHVILI</t>
  </si>
  <si>
    <t>GEO GVITIJANI</t>
  </si>
  <si>
    <t>GEO KHUTSISHCILI</t>
  </si>
  <si>
    <t>GEO NOZADZE</t>
  </si>
  <si>
    <t>GEO SABIASHVILI</t>
  </si>
  <si>
    <t>GEO TAMLIANI</t>
  </si>
  <si>
    <t>GEO BERADZE</t>
  </si>
  <si>
    <t>GEO TSOTSKOLAURI</t>
  </si>
  <si>
    <t>GEO ZOIDZE</t>
  </si>
  <si>
    <t>ISR AIKIJITSU</t>
  </si>
  <si>
    <t>ISR DAR</t>
  </si>
  <si>
    <t>ISR GOREN</t>
  </si>
  <si>
    <t>ISR MEITAV</t>
  </si>
  <si>
    <t>ISR SHAI</t>
  </si>
  <si>
    <t>ISR TOITER</t>
  </si>
  <si>
    <t>ISR VARDI</t>
  </si>
  <si>
    <t>ISR REF TRIPLE</t>
  </si>
  <si>
    <t>ISR CAMP</t>
  </si>
  <si>
    <t>ITALY CAPSIS</t>
  </si>
  <si>
    <t>ITALY HOLIDAY OWN</t>
  </si>
  <si>
    <t>HOLIDAY AND OWN</t>
  </si>
  <si>
    <t>KOSOVO</t>
  </si>
  <si>
    <t>LEBANON</t>
  </si>
  <si>
    <t>LITHUANIA</t>
  </si>
  <si>
    <t>MOLDOVA</t>
  </si>
  <si>
    <t>N MAC</t>
  </si>
  <si>
    <t>MONTENEGRO BAR</t>
  </si>
  <si>
    <t>MONTENEGRO OWN</t>
  </si>
  <si>
    <t>POLAND BUDOWLANI</t>
  </si>
  <si>
    <t>POLAND PIENKOWSKA</t>
  </si>
  <si>
    <t>POLAND TORNADO</t>
  </si>
  <si>
    <t>POLAND IKIZIMA</t>
  </si>
  <si>
    <t>PORTUGAL BETTENCOURT</t>
  </si>
  <si>
    <t>PORTUGAL HOLIDAY</t>
  </si>
  <si>
    <t>ROMANIA</t>
  </si>
  <si>
    <t>CAMP</t>
  </si>
  <si>
    <t>Στήλη5</t>
  </si>
  <si>
    <t>SERBIA ZIVKOVIC</t>
  </si>
  <si>
    <t>SERBIA TAMIS</t>
  </si>
  <si>
    <t>SERBIA MARKOVIC</t>
  </si>
  <si>
    <t>SERBIA RADANOV</t>
  </si>
  <si>
    <t>SERBIA OWN ACCOMMODATION</t>
  </si>
  <si>
    <t>SWEDEN REFEREE</t>
  </si>
  <si>
    <t>SLOVENIA</t>
  </si>
  <si>
    <t>SLOVAKIA</t>
  </si>
  <si>
    <t>SWISS REFEREE</t>
  </si>
  <si>
    <t>GER REFEREES</t>
  </si>
  <si>
    <t>UKRAINE OWN</t>
  </si>
  <si>
    <t>ISRAEL OWN</t>
  </si>
  <si>
    <t>BULGARIA</t>
  </si>
  <si>
    <t>RUSSIA IJF</t>
  </si>
  <si>
    <t>TURKEY CLUB</t>
  </si>
  <si>
    <t>GEO KHABARELI</t>
  </si>
  <si>
    <t>GEO ARUTINIANI</t>
  </si>
  <si>
    <t>GEO SIKHASHVILI</t>
  </si>
  <si>
    <t>Cadet European Cup 2026</t>
  </si>
  <si>
    <t>November 21-22, 2026</t>
  </si>
  <si>
    <t>November 23-25, 2026</t>
  </si>
  <si>
    <t>LUNCH HOTEL   
25/11/2026</t>
  </si>
  <si>
    <t>LUNCH HOTEL   
24/11/2026</t>
  </si>
  <si>
    <t>LUNCH HOTEL   
23/11/2026</t>
  </si>
  <si>
    <t>LUNCH HOTEL   
22/11/2026</t>
  </si>
  <si>
    <t>LUNCH HOTEL   
21/11/2026</t>
  </si>
  <si>
    <t>LUNCH HOTEL   
20/11/2026</t>
  </si>
  <si>
    <t>LUNCH HOTEL   
19/11/2026</t>
  </si>
  <si>
    <t>DINNER  
19/11/2026</t>
  </si>
  <si>
    <t>DINNER  
20/11/2026</t>
  </si>
  <si>
    <t>DINNER 
21/11/2026</t>
  </si>
  <si>
    <t>DINNER  
22/11/2026</t>
  </si>
  <si>
    <t>DINNER
23/11/2026</t>
  </si>
  <si>
    <t>DINNER
24/11/2026</t>
  </si>
  <si>
    <t>DINNER 
25/11/2026</t>
  </si>
  <si>
    <t xml:space="preserve">Lunch box
21/11/2026 </t>
  </si>
  <si>
    <t xml:space="preserve">Lunch box
22/11/2026 </t>
  </si>
  <si>
    <t>NUM. OF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</si>
</sst>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mm/dd/yy"/>
    <numFmt numFmtId="165" formatCode="_-&quot;€&quot;* #,##0.00_-;\-&quot;€&quot;* #,##0.00_-;_-&quot;€&quot;* &quot;-&quot;??_-;_-@"/>
    <numFmt numFmtId="166" formatCode="_-* #,##0.00\ [$€-408]_-;\-* #,##0.00\ [$€-408]_-;_-* &quot;-&quot;??\ [$€-408]_-;_-@_-"/>
  </numFmts>
  <fonts count="52" x14ac:knownFonts="1">
    <font>
      <sz val="10"/>
      <color rgb="FF000000"/>
      <name val="Arial"/>
    </font>
    <font>
      <sz val="12"/>
      <color rgb="FF000000"/>
      <name val="Roboto"/>
      <charset val="161"/>
    </font>
    <font>
      <b/>
      <sz val="20"/>
      <color rgb="FFA5A5A5"/>
      <name val="Roboto"/>
      <charset val="161"/>
    </font>
    <font>
      <b/>
      <sz val="22"/>
      <color rgb="FF4472C4"/>
      <name val="Roboto"/>
      <charset val="161"/>
    </font>
    <font>
      <b/>
      <sz val="21"/>
      <color rgb="FF666666"/>
      <name val="Roboto"/>
      <charset val="161"/>
    </font>
    <font>
      <sz val="10"/>
      <name val="Roboto"/>
      <charset val="161"/>
    </font>
    <font>
      <sz val="18"/>
      <color rgb="FF7F7F7F"/>
      <name val="Roboto"/>
      <charset val="161"/>
    </font>
    <font>
      <sz val="11"/>
      <color rgb="FF333F4F"/>
      <name val="Roboto"/>
      <charset val="161"/>
    </font>
    <font>
      <sz val="10"/>
      <name val="Arial"/>
      <family val="2"/>
      <charset val="161"/>
    </font>
    <font>
      <sz val="11"/>
      <color rgb="FFFFFFFF"/>
      <name val="Roboto"/>
      <charset val="161"/>
    </font>
    <font>
      <b/>
      <sz val="9"/>
      <color rgb="FF1F3864"/>
      <name val="Roboto"/>
      <charset val="161"/>
    </font>
    <font>
      <sz val="10"/>
      <color rgb="FF000000"/>
      <name val="Roboto"/>
      <charset val="161"/>
    </font>
    <font>
      <b/>
      <sz val="9"/>
      <color rgb="FF000000"/>
      <name val="Roboto"/>
      <charset val="161"/>
    </font>
    <font>
      <sz val="9"/>
      <color rgb="FF000000"/>
      <name val="Roboto"/>
      <charset val="161"/>
    </font>
    <font>
      <i/>
      <sz val="9"/>
      <color rgb="FF333F4F"/>
      <name val="Roboto"/>
      <charset val="161"/>
    </font>
    <font>
      <sz val="11"/>
      <color rgb="FF1F3864"/>
      <name val="Roboto"/>
      <charset val="161"/>
    </font>
    <font>
      <b/>
      <sz val="9"/>
      <color rgb="FF434343"/>
      <name val="Roboto"/>
      <charset val="161"/>
    </font>
    <font>
      <b/>
      <sz val="12"/>
      <color rgb="FF333F4F"/>
      <name val="Roboto"/>
      <charset val="161"/>
    </font>
    <font>
      <b/>
      <sz val="8"/>
      <color rgb="FF333F4F"/>
      <name val="Roboto"/>
      <charset val="161"/>
    </font>
    <font>
      <sz val="18"/>
      <color rgb="FF333F4F"/>
      <name val="Roboto"/>
      <charset val="161"/>
    </font>
    <font>
      <b/>
      <sz val="12"/>
      <name val="Roboto"/>
      <charset val="161"/>
    </font>
    <font>
      <b/>
      <sz val="9"/>
      <name val="Roboto"/>
      <charset val="161"/>
    </font>
    <font>
      <sz val="9"/>
      <color rgb="FF333F4F"/>
      <name val="Roboto"/>
      <charset val="161"/>
    </font>
    <font>
      <sz val="10"/>
      <color rgb="FF333F4F"/>
      <name val="Roboto"/>
      <charset val="161"/>
    </font>
    <font>
      <sz val="10"/>
      <color rgb="FF000000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20"/>
      <color rgb="FF434343"/>
      <name val="Roboto"/>
      <charset val="161"/>
    </font>
    <font>
      <b/>
      <sz val="9"/>
      <color rgb="FF000000"/>
      <name val="Roboto"/>
      <charset val="161"/>
    </font>
    <font>
      <b/>
      <sz val="10"/>
      <name val="Arial"/>
      <family val="2"/>
      <charset val="161"/>
    </font>
    <font>
      <sz val="10"/>
      <color rgb="FF000000"/>
      <name val="Arial"/>
      <family val="2"/>
      <charset val="161"/>
    </font>
    <font>
      <sz val="10"/>
      <color rgb="FF434343"/>
      <name val="Roboto"/>
      <charset val="161"/>
    </font>
    <font>
      <b/>
      <sz val="11"/>
      <color rgb="FF434343"/>
      <name val="Roboto"/>
      <charset val="16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Roboto"/>
      <charset val="161"/>
    </font>
    <font>
      <sz val="10"/>
      <name val="Roboto"/>
      <charset val="161"/>
    </font>
    <font>
      <b/>
      <sz val="9"/>
      <color rgb="FF000000"/>
      <name val="Roboto"/>
      <charset val="161"/>
    </font>
    <font>
      <b/>
      <sz val="9"/>
      <color rgb="FF434343"/>
      <name val="Roboto"/>
      <charset val="161"/>
    </font>
    <font>
      <b/>
      <sz val="10"/>
      <color theme="4"/>
      <name val="Arial"/>
      <family val="2"/>
      <charset val="161"/>
    </font>
    <font>
      <b/>
      <sz val="9"/>
      <color theme="4"/>
      <name val="Arial"/>
      <family val="2"/>
      <charset val="161"/>
    </font>
    <font>
      <b/>
      <sz val="8"/>
      <color theme="4"/>
      <name val="Arial"/>
      <family val="2"/>
      <charset val="161"/>
    </font>
    <font>
      <sz val="18"/>
      <color rgb="FF000000"/>
      <name val="Arial"/>
      <family val="2"/>
      <charset val="161"/>
    </font>
    <font>
      <sz val="8"/>
      <name val="Arial"/>
      <family val="2"/>
      <charset val="161"/>
    </font>
    <font>
      <b/>
      <sz val="11"/>
      <color theme="1" tint="4.9989318521683403E-2"/>
      <name val="Arial"/>
      <family val="2"/>
      <charset val="161"/>
    </font>
    <font>
      <b/>
      <sz val="8"/>
      <color rgb="FF000000"/>
      <name val="Arial"/>
      <family val="2"/>
    </font>
    <font>
      <sz val="10"/>
      <color theme="9" tint="-0.249977111117893"/>
      <name val="Arial"/>
      <family val="2"/>
      <charset val="161"/>
    </font>
    <font>
      <sz val="8"/>
      <name val="Arial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rgb="FF434343"/>
      <name val="Roboto"/>
    </font>
    <font>
      <sz val="10"/>
      <color rgb="FF434343"/>
      <name val="Roboto"/>
    </font>
    <font>
      <sz val="9"/>
      <color rgb="FF000000"/>
      <name val="Roboto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4" fillId="0" borderId="0" applyFont="0" applyFill="0" applyBorder="0" applyAlignment="0" applyProtection="0"/>
    <xf numFmtId="0" fontId="47" fillId="0" borderId="0"/>
  </cellStyleXfs>
  <cellXfs count="160">
    <xf numFmtId="0" fontId="0" fillId="0" borderId="0" xfId="0"/>
    <xf numFmtId="0" fontId="0" fillId="0" borderId="0" xfId="0" applyProtection="1"/>
    <xf numFmtId="0" fontId="41" fillId="0" borderId="0" xfId="0" applyFont="1" applyProtection="1"/>
    <xf numFmtId="0" fontId="41" fillId="16" borderId="10" xfId="0" applyFont="1" applyFill="1" applyBorder="1" applyProtection="1"/>
    <xf numFmtId="0" fontId="0" fillId="9" borderId="12" xfId="0" applyFill="1" applyBorder="1" applyProtection="1"/>
    <xf numFmtId="0" fontId="28" fillId="9" borderId="13" xfId="0" applyFont="1" applyFill="1" applyBorder="1" applyProtection="1"/>
    <xf numFmtId="0" fontId="8" fillId="9" borderId="13" xfId="0" applyFont="1" applyFill="1" applyBorder="1" applyProtection="1"/>
    <xf numFmtId="0" fontId="8" fillId="9" borderId="14" xfId="0" applyFont="1" applyFill="1" applyBorder="1" applyProtection="1"/>
    <xf numFmtId="0" fontId="0" fillId="14" borderId="12" xfId="0" applyFill="1" applyBorder="1" applyProtection="1"/>
    <xf numFmtId="0" fontId="28" fillId="14" borderId="13" xfId="0" applyFont="1" applyFill="1" applyBorder="1" applyProtection="1"/>
    <xf numFmtId="0" fontId="8" fillId="14" borderId="13" xfId="0" applyFont="1" applyFill="1" applyBorder="1" applyProtection="1"/>
    <xf numFmtId="0" fontId="38" fillId="9" borderId="10" xfId="0" applyFont="1" applyFill="1" applyBorder="1" applyAlignment="1" applyProtection="1">
      <alignment vertical="center"/>
    </xf>
    <xf numFmtId="0" fontId="40" fillId="9" borderId="10" xfId="0" applyFont="1" applyFill="1" applyBorder="1" applyAlignment="1" applyProtection="1">
      <alignment vertical="center" wrapText="1"/>
    </xf>
    <xf numFmtId="0" fontId="38" fillId="14" borderId="10" xfId="0" applyFont="1" applyFill="1" applyBorder="1" applyAlignment="1" applyProtection="1">
      <alignment vertical="center"/>
    </xf>
    <xf numFmtId="0" fontId="39" fillId="14" borderId="10" xfId="0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0" fillId="16" borderId="13" xfId="0" applyFill="1" applyBorder="1" applyProtection="1">
      <protection locked="0"/>
    </xf>
    <xf numFmtId="0" fontId="0" fillId="16" borderId="14" xfId="0" applyFill="1" applyBorder="1" applyProtection="1">
      <protection locked="0"/>
    </xf>
    <xf numFmtId="0" fontId="24" fillId="0" borderId="0" xfId="0" applyFont="1" applyProtection="1">
      <protection locked="0"/>
    </xf>
    <xf numFmtId="0" fontId="0" fillId="13" borderId="10" xfId="0" applyFill="1" applyBorder="1" applyProtection="1">
      <protection locked="0"/>
    </xf>
    <xf numFmtId="0" fontId="24" fillId="13" borderId="10" xfId="0" applyFont="1" applyFill="1" applyBorder="1" applyProtection="1">
      <protection locked="0"/>
    </xf>
    <xf numFmtId="0" fontId="8" fillId="15" borderId="10" xfId="0" applyFont="1" applyFill="1" applyBorder="1" applyProtection="1">
      <protection locked="0"/>
    </xf>
    <xf numFmtId="0" fontId="24" fillId="0" borderId="0" xfId="0" applyFont="1" applyProtection="1"/>
    <xf numFmtId="0" fontId="32" fillId="0" borderId="0" xfId="0" applyFont="1" applyProtection="1"/>
    <xf numFmtId="0" fontId="32" fillId="0" borderId="10" xfId="0" applyFont="1" applyBorder="1" applyProtection="1"/>
    <xf numFmtId="0" fontId="33" fillId="0" borderId="10" xfId="0" applyFont="1" applyBorder="1" applyProtection="1"/>
    <xf numFmtId="0" fontId="0" fillId="0" borderId="10" xfId="0" applyBorder="1" applyProtection="1"/>
    <xf numFmtId="44" fontId="0" fillId="0" borderId="10" xfId="1" applyFont="1" applyBorder="1" applyProtection="1"/>
    <xf numFmtId="0" fontId="33" fillId="7" borderId="10" xfId="0" applyFont="1" applyFill="1" applyBorder="1" applyAlignment="1" applyProtection="1">
      <alignment wrapText="1"/>
    </xf>
    <xf numFmtId="0" fontId="33" fillId="9" borderId="10" xfId="0" applyFont="1" applyFill="1" applyBorder="1" applyProtection="1"/>
    <xf numFmtId="0" fontId="33" fillId="9" borderId="10" xfId="0" applyFont="1" applyFill="1" applyBorder="1" applyAlignment="1" applyProtection="1">
      <alignment wrapText="1"/>
    </xf>
    <xf numFmtId="0" fontId="33" fillId="10" borderId="10" xfId="0" applyFont="1" applyFill="1" applyBorder="1" applyAlignment="1" applyProtection="1">
      <alignment wrapText="1"/>
    </xf>
    <xf numFmtId="0" fontId="0" fillId="9" borderId="10" xfId="0" applyFill="1" applyBorder="1" applyProtection="1"/>
    <xf numFmtId="0" fontId="33" fillId="10" borderId="10" xfId="0" applyFont="1" applyFill="1" applyBorder="1" applyProtection="1"/>
    <xf numFmtId="0" fontId="32" fillId="0" borderId="10" xfId="0" applyFont="1" applyBorder="1" applyProtection="1">
      <protection locked="0"/>
    </xf>
    <xf numFmtId="0" fontId="0" fillId="0" borderId="10" xfId="0" applyBorder="1" applyProtection="1">
      <protection locked="0"/>
    </xf>
    <xf numFmtId="0" fontId="32" fillId="0" borderId="0" xfId="0" applyFont="1" applyProtection="1">
      <protection locked="0"/>
    </xf>
    <xf numFmtId="0" fontId="32" fillId="5" borderId="0" xfId="0" applyFont="1" applyFill="1" applyProtection="1">
      <protection locked="0"/>
    </xf>
    <xf numFmtId="0" fontId="32" fillId="6" borderId="10" xfId="0" applyFont="1" applyFill="1" applyBorder="1" applyProtection="1">
      <protection locked="0"/>
    </xf>
    <xf numFmtId="14" fontId="32" fillId="0" borderId="10" xfId="0" applyNumberFormat="1" applyFont="1" applyBorder="1" applyProtection="1">
      <protection locked="0"/>
    </xf>
    <xf numFmtId="0" fontId="43" fillId="7" borderId="10" xfId="0" applyFont="1" applyFill="1" applyBorder="1" applyAlignment="1" applyProtection="1">
      <alignment horizontal="center" vertical="center"/>
      <protection locked="0"/>
    </xf>
    <xf numFmtId="0" fontId="43" fillId="8" borderId="10" xfId="0" applyFont="1" applyFill="1" applyBorder="1" applyAlignment="1" applyProtection="1">
      <alignment horizontal="center" vertical="center"/>
      <protection locked="0"/>
    </xf>
    <xf numFmtId="0" fontId="0" fillId="8" borderId="10" xfId="0" applyFill="1" applyBorder="1" applyProtection="1">
      <protection locked="0"/>
    </xf>
    <xf numFmtId="0" fontId="32" fillId="11" borderId="0" xfId="0" applyFont="1" applyFill="1" applyProtection="1">
      <protection locked="0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25" fillId="0" borderId="0" xfId="0" applyFont="1" applyProtection="1"/>
    <xf numFmtId="0" fontId="5" fillId="0" borderId="0" xfId="0" applyFont="1" applyProtection="1"/>
    <xf numFmtId="0" fontId="5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14" fontId="10" fillId="0" borderId="0" xfId="0" applyNumberFormat="1" applyFont="1" applyAlignment="1" applyProtection="1">
      <alignment horizontal="center" vertical="center"/>
    </xf>
    <xf numFmtId="164" fontId="11" fillId="0" borderId="0" xfId="0" applyNumberFormat="1" applyFont="1" applyAlignment="1" applyProtection="1">
      <alignment horizontal="center" vertical="center"/>
    </xf>
    <xf numFmtId="14" fontId="11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0" fontId="10" fillId="0" borderId="1" xfId="0" applyFont="1" applyBorder="1" applyAlignment="1" applyProtection="1">
      <alignment horizontal="left" vertical="center"/>
    </xf>
    <xf numFmtId="0" fontId="11" fillId="3" borderId="0" xfId="0" applyFont="1" applyFill="1" applyAlignment="1" applyProtection="1">
      <alignment horizontal="left" vertical="center"/>
    </xf>
    <xf numFmtId="0" fontId="12" fillId="0" borderId="0" xfId="0" applyFont="1" applyAlignment="1" applyProtection="1">
      <alignment horizontal="right" vertical="center"/>
    </xf>
    <xf numFmtId="49" fontId="13" fillId="2" borderId="0" xfId="0" applyNumberFormat="1" applyFont="1" applyFill="1" applyAlignment="1" applyProtection="1">
      <alignment horizontal="left" vertical="center"/>
    </xf>
    <xf numFmtId="0" fontId="11" fillId="0" borderId="0" xfId="0" applyFont="1" applyAlignment="1" applyProtection="1">
      <alignment vertical="center"/>
    </xf>
    <xf numFmtId="0" fontId="13" fillId="0" borderId="0" xfId="0" applyFont="1" applyAlignment="1" applyProtection="1">
      <alignment horizontal="right" vertical="center"/>
    </xf>
    <xf numFmtId="0" fontId="16" fillId="0" borderId="0" xfId="0" applyFont="1" applyAlignment="1" applyProtection="1">
      <alignment horizontal="center" vertical="center"/>
    </xf>
    <xf numFmtId="0" fontId="37" fillId="0" borderId="10" xfId="0" applyFont="1" applyBorder="1" applyAlignment="1" applyProtection="1">
      <alignment horizontal="center" vertical="center" wrapText="1"/>
    </xf>
    <xf numFmtId="14" fontId="37" fillId="0" borderId="10" xfId="0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right" vertical="center"/>
    </xf>
    <xf numFmtId="0" fontId="13" fillId="0" borderId="4" xfId="0" applyFont="1" applyBorder="1" applyAlignment="1" applyProtection="1">
      <alignment horizontal="center" vertical="center"/>
    </xf>
    <xf numFmtId="0" fontId="13" fillId="3" borderId="4" xfId="0" applyFont="1" applyFill="1" applyBorder="1" applyAlignment="1" applyProtection="1">
      <alignment horizontal="right" vertical="center"/>
    </xf>
    <xf numFmtId="0" fontId="13" fillId="0" borderId="5" xfId="0" applyFont="1" applyBorder="1" applyAlignment="1" applyProtection="1">
      <alignment vertical="center" wrapText="1"/>
    </xf>
    <xf numFmtId="0" fontId="11" fillId="0" borderId="5" xfId="0" applyFont="1" applyBorder="1" applyAlignment="1" applyProtection="1">
      <alignment vertical="center" wrapText="1"/>
    </xf>
    <xf numFmtId="0" fontId="11" fillId="0" borderId="0" xfId="0" applyFont="1" applyAlignment="1" applyProtection="1">
      <alignment vertical="center" wrapText="1"/>
    </xf>
    <xf numFmtId="0" fontId="17" fillId="0" borderId="0" xfId="0" applyFont="1" applyAlignment="1" applyProtection="1">
      <alignment horizontal="right"/>
    </xf>
    <xf numFmtId="0" fontId="18" fillId="0" borderId="0" xfId="0" applyFont="1" applyAlignment="1" applyProtection="1">
      <alignment horizontal="right" vertical="center"/>
    </xf>
    <xf numFmtId="44" fontId="13" fillId="0" borderId="6" xfId="1" applyFont="1" applyBorder="1" applyAlignment="1" applyProtection="1">
      <alignment vertical="center"/>
    </xf>
    <xf numFmtId="0" fontId="36" fillId="0" borderId="9" xfId="0" applyFont="1" applyBorder="1" applyAlignment="1" applyProtection="1">
      <alignment horizontal="left" vertical="center"/>
    </xf>
    <xf numFmtId="0" fontId="18" fillId="0" borderId="0" xfId="0" applyFont="1" applyAlignment="1" applyProtection="1">
      <alignment horizontal="right" vertical="center" wrapText="1"/>
    </xf>
    <xf numFmtId="0" fontId="17" fillId="0" borderId="7" xfId="0" applyFont="1" applyBorder="1" applyAlignment="1" applyProtection="1">
      <alignment horizontal="right" vertical="center"/>
    </xf>
    <xf numFmtId="166" fontId="20" fillId="0" borderId="8" xfId="0" applyNumberFormat="1" applyFont="1" applyBorder="1" applyAlignment="1" applyProtection="1">
      <alignment vertical="center"/>
    </xf>
    <xf numFmtId="0" fontId="34" fillId="0" borderId="5" xfId="0" applyFont="1" applyBorder="1" applyAlignment="1" applyProtection="1">
      <alignment vertical="center" wrapText="1"/>
    </xf>
    <xf numFmtId="0" fontId="35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33" fillId="0" borderId="10" xfId="0" applyFont="1" applyBorder="1" applyAlignment="1" applyProtection="1">
      <alignment wrapText="1"/>
    </xf>
    <xf numFmtId="0" fontId="32" fillId="12" borderId="10" xfId="0" applyFont="1" applyFill="1" applyBorder="1" applyProtection="1"/>
    <xf numFmtId="0" fontId="3" fillId="0" borderId="0" xfId="0" applyFont="1" applyAlignment="1" applyProtection="1">
      <alignment horizontal="right" vertical="center"/>
      <protection locked="0"/>
    </xf>
    <xf numFmtId="0" fontId="25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4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right" vertical="top"/>
      <protection locked="0"/>
    </xf>
    <xf numFmtId="0" fontId="0" fillId="0" borderId="0" xfId="0" applyAlignment="1" applyProtection="1">
      <alignment horizontal="left" indent="2"/>
      <protection locked="0"/>
    </xf>
    <xf numFmtId="0" fontId="15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horizontal="right" vertical="center"/>
      <protection locked="0"/>
    </xf>
    <xf numFmtId="2" fontId="13" fillId="0" borderId="0" xfId="0" applyNumberFormat="1" applyFont="1" applyAlignment="1" applyProtection="1">
      <alignment vertical="center"/>
      <protection locked="0"/>
    </xf>
    <xf numFmtId="165" fontId="2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30" fillId="0" borderId="0" xfId="0" applyFont="1" applyAlignment="1" applyProtection="1">
      <alignment horizontal="left" vertical="center" wrapText="1"/>
    </xf>
    <xf numFmtId="0" fontId="29" fillId="0" borderId="0" xfId="0" applyFont="1" applyProtection="1"/>
    <xf numFmtId="0" fontId="0" fillId="0" borderId="0" xfId="0" applyProtection="1"/>
    <xf numFmtId="0" fontId="0" fillId="0" borderId="0" xfId="0" applyProtection="1">
      <protection locked="0"/>
    </xf>
    <xf numFmtId="0" fontId="0" fillId="9" borderId="13" xfId="0" applyFill="1" applyBorder="1" applyProtection="1"/>
    <xf numFmtId="0" fontId="0" fillId="14" borderId="13" xfId="0" applyFill="1" applyBorder="1" applyProtection="1"/>
    <xf numFmtId="0" fontId="32" fillId="0" borderId="0" xfId="0" applyFont="1" applyAlignment="1" applyProtection="1">
      <alignment wrapText="1"/>
    </xf>
    <xf numFmtId="0" fontId="24" fillId="0" borderId="0" xfId="0" applyFont="1" applyAlignment="1" applyProtection="1">
      <alignment wrapText="1"/>
    </xf>
    <xf numFmtId="0" fontId="33" fillId="0" borderId="0" xfId="0" applyFont="1" applyProtection="1"/>
    <xf numFmtId="0" fontId="44" fillId="9" borderId="10" xfId="0" applyFont="1" applyFill="1" applyBorder="1" applyAlignment="1" applyProtection="1">
      <alignment vertical="top" wrapText="1"/>
    </xf>
    <xf numFmtId="14" fontId="0" fillId="0" borderId="0" xfId="0" applyNumberFormat="1" applyProtection="1"/>
    <xf numFmtId="0" fontId="0" fillId="4" borderId="0" xfId="0" applyFill="1" applyProtection="1"/>
    <xf numFmtId="0" fontId="0" fillId="15" borderId="0" xfId="0" applyFill="1"/>
    <xf numFmtId="0" fontId="24" fillId="0" borderId="0" xfId="0" applyFont="1"/>
    <xf numFmtId="0" fontId="0" fillId="5" borderId="0" xfId="0" applyFill="1"/>
    <xf numFmtId="0" fontId="0" fillId="0" borderId="0" xfId="0" applyProtection="1">
      <protection locked="0"/>
    </xf>
    <xf numFmtId="0" fontId="0" fillId="0" borderId="0" xfId="0" applyProtection="1"/>
    <xf numFmtId="0" fontId="30" fillId="0" borderId="0" xfId="0" applyFont="1" applyAlignment="1" applyProtection="1">
      <alignment horizontal="left" vertical="center" wrapText="1"/>
    </xf>
    <xf numFmtId="0" fontId="29" fillId="0" borderId="0" xfId="0" applyFont="1" applyProtection="1"/>
    <xf numFmtId="0" fontId="47" fillId="0" borderId="10" xfId="2" applyFill="1" applyBorder="1" applyAlignment="1" applyProtection="1">
      <alignment horizontal="center"/>
      <protection locked="0"/>
    </xf>
    <xf numFmtId="0" fontId="36" fillId="0" borderId="2" xfId="0" applyFont="1" applyBorder="1" applyAlignment="1" applyProtection="1">
      <alignment horizontal="left" vertical="center"/>
    </xf>
    <xf numFmtId="0" fontId="27" fillId="0" borderId="3" xfId="0" applyFont="1" applyBorder="1" applyAlignment="1" applyProtection="1">
      <alignment horizontal="left" vertical="center"/>
    </xf>
    <xf numFmtId="0" fontId="31" fillId="0" borderId="0" xfId="0" applyFont="1" applyAlignment="1" applyProtection="1">
      <alignment horizontal="left" vertical="center" wrapText="1"/>
    </xf>
    <xf numFmtId="0" fontId="25" fillId="0" borderId="0" xfId="0" applyFont="1" applyProtection="1"/>
    <xf numFmtId="0" fontId="30" fillId="0" borderId="0" xfId="0" applyFont="1" applyAlignment="1" applyProtection="1">
      <alignment horizontal="left" vertical="center" wrapText="1"/>
    </xf>
    <xf numFmtId="0" fontId="29" fillId="0" borderId="0" xfId="0" applyFont="1" applyProtection="1"/>
    <xf numFmtId="0" fontId="37" fillId="0" borderId="10" xfId="0" applyFont="1" applyBorder="1" applyAlignment="1" applyProtection="1">
      <alignment horizontal="center" vertical="center"/>
    </xf>
    <xf numFmtId="0" fontId="8" fillId="0" borderId="10" xfId="0" applyFont="1" applyBorder="1" applyProtection="1"/>
    <xf numFmtId="0" fontId="26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0" fillId="0" borderId="0" xfId="0" applyProtection="1"/>
    <xf numFmtId="0" fontId="22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33" fillId="0" borderId="10" xfId="0" applyFont="1" applyBorder="1" applyAlignment="1" applyProtection="1">
      <alignment horizontal="center" vertical="center"/>
    </xf>
    <xf numFmtId="0" fontId="44" fillId="7" borderId="10" xfId="0" applyFont="1" applyFill="1" applyBorder="1" applyAlignment="1" applyProtection="1">
      <alignment wrapText="1"/>
    </xf>
    <xf numFmtId="0" fontId="48" fillId="8" borderId="10" xfId="0" applyFont="1" applyFill="1" applyBorder="1" applyAlignment="1" applyProtection="1">
      <alignment wrapText="1"/>
    </xf>
    <xf numFmtId="0" fontId="44" fillId="8" borderId="10" xfId="0" applyFont="1" applyFill="1" applyBorder="1" applyAlignment="1" applyProtection="1">
      <alignment wrapText="1"/>
    </xf>
    <xf numFmtId="0" fontId="49" fillId="0" borderId="0" xfId="0" applyFont="1" applyAlignment="1" applyProtection="1">
      <alignment horizontal="left" vertical="center" wrapText="1"/>
    </xf>
    <xf numFmtId="0" fontId="50" fillId="0" borderId="0" xfId="0" applyFont="1" applyAlignment="1" applyProtection="1">
      <alignment horizontal="left" vertical="center" wrapText="1"/>
    </xf>
    <xf numFmtId="49" fontId="51" fillId="0" borderId="0" xfId="0" applyNumberFormat="1" applyFont="1" applyAlignment="1" applyProtection="1">
      <alignment horizontal="left" vertical="center"/>
    </xf>
    <xf numFmtId="0" fontId="44" fillId="12" borderId="10" xfId="0" applyFont="1" applyFill="1" applyBorder="1" applyProtection="1"/>
    <xf numFmtId="44" fontId="0" fillId="9" borderId="10" xfId="0" applyNumberFormat="1" applyFill="1" applyBorder="1" applyProtection="1"/>
    <xf numFmtId="0" fontId="48" fillId="9" borderId="10" xfId="0" applyFont="1" applyFill="1" applyBorder="1" applyAlignment="1" applyProtection="1">
      <alignment wrapText="1"/>
    </xf>
    <xf numFmtId="0" fontId="44" fillId="10" borderId="10" xfId="0" applyFont="1" applyFill="1" applyBorder="1" applyAlignment="1" applyProtection="1">
      <alignment wrapText="1"/>
    </xf>
    <xf numFmtId="0" fontId="0" fillId="7" borderId="10" xfId="0" applyFill="1" applyBorder="1" applyAlignment="1" applyProtection="1">
      <alignment horizontal="center" vertical="center"/>
      <protection locked="0"/>
    </xf>
    <xf numFmtId="0" fontId="0" fillId="7" borderId="10" xfId="0" applyFill="1" applyBorder="1" applyAlignment="1" applyProtection="1">
      <alignment horizontal="center" vertical="center"/>
      <protection locked="0"/>
    </xf>
    <xf numFmtId="0" fontId="32" fillId="8" borderId="10" xfId="0" applyFont="1" applyFill="1" applyBorder="1" applyProtection="1">
      <protection locked="0"/>
    </xf>
    <xf numFmtId="0" fontId="0" fillId="8" borderId="10" xfId="0" applyFill="1" applyBorder="1" applyProtection="1">
      <protection locked="0"/>
    </xf>
    <xf numFmtId="0" fontId="32" fillId="7" borderId="10" xfId="0" applyFont="1" applyFill="1" applyBorder="1" applyAlignment="1" applyProtection="1">
      <alignment horizontal="center" vertical="center" wrapText="1"/>
      <protection locked="0"/>
    </xf>
    <xf numFmtId="0" fontId="0" fillId="7" borderId="0" xfId="0" applyFill="1" applyAlignment="1" applyProtection="1">
      <alignment horizontal="center" vertical="center"/>
      <protection locked="0"/>
    </xf>
    <xf numFmtId="0" fontId="47" fillId="0" borderId="10" xfId="2" applyFill="1" applyBorder="1" applyAlignment="1" applyProtection="1">
      <alignment horizontal="left"/>
      <protection locked="0"/>
    </xf>
    <xf numFmtId="0" fontId="47" fillId="0" borderId="10" xfId="2" applyFill="1" applyBorder="1" applyProtection="1">
      <protection locked="0"/>
    </xf>
    <xf numFmtId="0" fontId="47" fillId="0" borderId="10" xfId="2" applyFont="1" applyFill="1" applyBorder="1" applyProtection="1">
      <protection locked="0"/>
    </xf>
    <xf numFmtId="0" fontId="47" fillId="0" borderId="11" xfId="2" applyFill="1" applyBorder="1" applyProtection="1">
      <protection locked="0"/>
    </xf>
  </cellXfs>
  <cellStyles count="3">
    <cellStyle name="Κανονικό" xfId="0" builtinId="0"/>
    <cellStyle name="Κανονικό 2" xfId="2" xr:uid="{BC8CE968-1158-4509-A01B-FEF821716054}"/>
    <cellStyle name="Νομισματική μονάδα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2</xdr:row>
      <xdr:rowOff>35058</xdr:rowOff>
    </xdr:from>
    <xdr:to>
      <xdr:col>7</xdr:col>
      <xdr:colOff>450417</xdr:colOff>
      <xdr:row>9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05C3DF-61C2-4B59-BEE9-AA9315CFB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7100" y="473208"/>
          <a:ext cx="1034617" cy="1676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0</xdr:row>
      <xdr:rowOff>95251</xdr:rowOff>
    </xdr:from>
    <xdr:to>
      <xdr:col>9</xdr:col>
      <xdr:colOff>809625</xdr:colOff>
      <xdr:row>8</xdr:row>
      <xdr:rowOff>86836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6F8251-C66A-4C87-8E5B-4D2482150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95251"/>
          <a:ext cx="800100" cy="1544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9AA41C-D85C-4BEA-8209-9444DF947D5A}" name="Πίνακας1" displayName="Πίνακας1" ref="B4:H87" totalsRowCount="1">
  <autoFilter ref="B4:H86" xr:uid="{450352B1-0079-4A87-BF01-BBE351A8DBFF}"/>
  <sortState xmlns:xlrd2="http://schemas.microsoft.com/office/spreadsheetml/2017/richdata2" ref="B5:H83">
    <sortCondition ref="B4:B83"/>
  </sortState>
  <tableColumns count="7">
    <tableColumn id="1" xr3:uid="{4DE85999-12E6-480B-AFE5-B6480F92C656}" name="Στήλη1"/>
    <tableColumn id="2" xr3:uid="{296C2A92-AD01-42F9-A227-5D79388A5575}" name="Στήλη2"/>
    <tableColumn id="3" xr3:uid="{1B38EFD8-ECA8-4E03-9DBA-C0DF53F0B9A9}" name="Στήλη3" totalsRowFunction="custom">
      <totalsRowFormula>SUM(Πίνακας1[Στήλη3])</totalsRowFormula>
    </tableColumn>
    <tableColumn id="4" xr3:uid="{5DCCFC68-5DAE-4B8F-BB56-1390749178AB}" name="BANK TR"/>
    <tableColumn id="5" xr3:uid="{2EF46826-95E4-4A4C-9A81-A51EFCF6D815}" name="CASH"/>
    <tableColumn id="6" xr3:uid="{A3D9F72B-DFBE-4722-A89D-DF41B2546F3E}" name="Στήλη4"/>
    <tableColumn id="7" xr3:uid="{25785478-E06D-493A-9C7F-BDF68DDF5B2C}" name="Στήλη5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C00B6-098B-4B04-96B4-3866156D6727}">
  <sheetPr>
    <tabColor rgb="FFFF0000"/>
    <outlinePr summaryBelow="0" summaryRight="0"/>
    <pageSetUpPr fitToPage="1"/>
  </sheetPr>
  <dimension ref="A1:K64"/>
  <sheetViews>
    <sheetView showGridLines="0" zoomScaleNormal="100" workbookViewId="0">
      <selection activeCell="B18" sqref="B18:C18"/>
    </sheetView>
  </sheetViews>
  <sheetFormatPr defaultColWidth="17.28515625" defaultRowHeight="15" customHeight="1" x14ac:dyDescent="0.2"/>
  <cols>
    <col min="1" max="1" width="8.28515625" style="15" customWidth="1"/>
    <col min="2" max="2" width="32.5703125" style="15" bestFit="1" customWidth="1"/>
    <col min="3" max="3" width="7.42578125" style="15" customWidth="1"/>
    <col min="4" max="4" width="8.7109375" style="15" bestFit="1" customWidth="1"/>
    <col min="5" max="6" width="9.140625" style="15" customWidth="1"/>
    <col min="7" max="7" width="9" style="15" customWidth="1"/>
    <col min="8" max="8" width="10" style="15" customWidth="1"/>
    <col min="9" max="9" width="19.140625" style="15" bestFit="1" customWidth="1"/>
    <col min="10" max="10" width="10.42578125" style="15" customWidth="1"/>
    <col min="11" max="11" width="17.28515625" style="15"/>
    <col min="12" max="12" width="19.7109375" style="15" bestFit="1" customWidth="1"/>
    <col min="13" max="13" width="35" style="15" customWidth="1"/>
    <col min="14" max="14" width="10.140625" style="15" bestFit="1" customWidth="1"/>
    <col min="15" max="16384" width="17.28515625" style="15"/>
  </cols>
  <sheetData>
    <row r="1" spans="1:11" ht="14.25" customHeight="1" x14ac:dyDescent="0.2">
      <c r="A1" s="44"/>
      <c r="B1" s="45"/>
      <c r="C1" s="46"/>
      <c r="D1" s="46"/>
      <c r="E1" s="46"/>
      <c r="F1" s="46"/>
      <c r="G1" s="46"/>
      <c r="H1" s="46"/>
      <c r="I1" s="47"/>
      <c r="J1" s="86"/>
    </row>
    <row r="2" spans="1:11" ht="20.25" customHeight="1" x14ac:dyDescent="0.2">
      <c r="A2" s="44"/>
      <c r="B2" s="133" t="s">
        <v>7</v>
      </c>
      <c r="C2" s="128"/>
      <c r="D2" s="48"/>
      <c r="E2" s="46"/>
      <c r="F2" s="46"/>
      <c r="G2" s="134" t="s">
        <v>0</v>
      </c>
      <c r="H2" s="134"/>
      <c r="I2" s="134"/>
      <c r="J2" s="86"/>
    </row>
    <row r="3" spans="1:11" ht="18.75" customHeight="1" x14ac:dyDescent="0.2">
      <c r="A3" s="49"/>
      <c r="B3" s="143" t="s">
        <v>200</v>
      </c>
      <c r="C3" s="128"/>
      <c r="D3" s="1"/>
      <c r="E3" s="44"/>
      <c r="F3" s="44"/>
      <c r="G3" s="49"/>
      <c r="H3" s="49"/>
      <c r="I3" s="50"/>
      <c r="J3" s="89"/>
    </row>
    <row r="4" spans="1:11" ht="18.75" customHeight="1" x14ac:dyDescent="0.2">
      <c r="A4" s="49"/>
      <c r="B4" s="135" t="s">
        <v>8</v>
      </c>
      <c r="C4" s="136"/>
      <c r="D4" s="1"/>
      <c r="E4" s="44"/>
      <c r="F4" s="44"/>
      <c r="G4" s="49"/>
      <c r="H4" s="49"/>
      <c r="I4" s="50"/>
      <c r="J4" s="89"/>
    </row>
    <row r="5" spans="1:11" ht="18.75" customHeight="1" x14ac:dyDescent="0.2">
      <c r="A5" s="49"/>
      <c r="B5" s="144" t="s">
        <v>201</v>
      </c>
      <c r="C5" s="130"/>
      <c r="D5" s="1"/>
      <c r="E5" s="44"/>
      <c r="F5" s="44"/>
      <c r="G5" s="49"/>
      <c r="H5" s="49"/>
      <c r="I5" s="50"/>
      <c r="J5" s="89"/>
    </row>
    <row r="6" spans="1:11" ht="18" customHeight="1" x14ac:dyDescent="0.2">
      <c r="A6" s="49"/>
      <c r="B6" s="127" t="s">
        <v>9</v>
      </c>
      <c r="C6" s="128"/>
      <c r="D6" s="44"/>
      <c r="E6" s="51"/>
      <c r="F6" s="51"/>
      <c r="G6" s="44"/>
      <c r="H6" s="44"/>
      <c r="I6" s="52"/>
      <c r="J6" s="91"/>
    </row>
    <row r="7" spans="1:11" ht="18" customHeight="1" x14ac:dyDescent="0.2">
      <c r="A7" s="49"/>
      <c r="B7" s="144" t="s">
        <v>202</v>
      </c>
      <c r="C7" s="130"/>
      <c r="D7" s="1"/>
      <c r="E7" s="53"/>
      <c r="F7" s="53"/>
      <c r="G7" s="44"/>
      <c r="H7" s="44"/>
      <c r="I7" s="54"/>
      <c r="J7" s="92"/>
    </row>
    <row r="8" spans="1:11" ht="18" customHeight="1" x14ac:dyDescent="0.2">
      <c r="A8" s="49"/>
      <c r="B8" s="55"/>
      <c r="C8" s="44"/>
      <c r="D8" s="44"/>
      <c r="E8" s="56"/>
      <c r="F8" s="56"/>
      <c r="G8" s="44"/>
      <c r="H8" s="44"/>
      <c r="I8" s="57"/>
      <c r="J8" s="91"/>
    </row>
    <row r="9" spans="1:11" ht="18" customHeight="1" x14ac:dyDescent="0.2">
      <c r="A9" s="49"/>
      <c r="B9" s="58" t="s">
        <v>1</v>
      </c>
      <c r="C9" s="44"/>
      <c r="D9" s="44"/>
      <c r="E9" s="56"/>
      <c r="F9" s="56"/>
      <c r="G9" s="1"/>
      <c r="H9" s="1"/>
      <c r="I9" s="1"/>
      <c r="J9" s="94"/>
    </row>
    <row r="10" spans="1:11" ht="18" customHeight="1" x14ac:dyDescent="0.2">
      <c r="A10" s="49"/>
      <c r="B10" s="56"/>
      <c r="C10" s="44"/>
      <c r="D10" s="44"/>
      <c r="E10" s="56"/>
      <c r="F10" s="56"/>
      <c r="G10" s="1"/>
      <c r="H10" s="1"/>
      <c r="I10" s="1"/>
      <c r="J10" s="90"/>
    </row>
    <row r="11" spans="1:11" ht="18" customHeight="1" x14ac:dyDescent="0.2">
      <c r="A11" s="49"/>
      <c r="B11" s="59">
        <f>ACCOMMODATION!A16</f>
        <v>0</v>
      </c>
      <c r="C11" s="59"/>
      <c r="D11" s="44"/>
      <c r="E11" s="56"/>
      <c r="F11" s="56"/>
      <c r="G11" s="60" t="s">
        <v>2</v>
      </c>
      <c r="H11" s="60"/>
      <c r="I11" s="61"/>
      <c r="J11" s="95"/>
      <c r="K11" s="96"/>
    </row>
    <row r="12" spans="1:11" ht="15.75" customHeight="1" x14ac:dyDescent="0.2">
      <c r="A12" s="49"/>
      <c r="B12" s="56"/>
      <c r="C12" s="44"/>
      <c r="D12" s="44"/>
      <c r="E12" s="56"/>
      <c r="F12" s="56"/>
      <c r="G12" s="60" t="s">
        <v>3</v>
      </c>
      <c r="H12" s="60"/>
      <c r="I12" s="145"/>
      <c r="J12" s="97"/>
    </row>
    <row r="13" spans="1:11" ht="18" customHeight="1" x14ac:dyDescent="0.2">
      <c r="A13" s="49"/>
      <c r="B13" s="56"/>
      <c r="C13" s="44"/>
      <c r="D13" s="62"/>
      <c r="E13" s="56"/>
      <c r="F13" s="56"/>
      <c r="G13" s="63"/>
      <c r="H13" s="63"/>
      <c r="I13" s="56"/>
      <c r="J13" s="93"/>
    </row>
    <row r="14" spans="1:11" ht="12.75" x14ac:dyDescent="0.2">
      <c r="A14" s="49"/>
      <c r="B14" s="56"/>
      <c r="C14" s="62"/>
      <c r="D14" s="62"/>
      <c r="E14" s="56"/>
      <c r="F14" s="56"/>
      <c r="G14" s="63"/>
      <c r="H14" s="64"/>
      <c r="I14" s="56"/>
    </row>
    <row r="15" spans="1:11" ht="60" x14ac:dyDescent="0.2">
      <c r="A15" s="65" t="s">
        <v>74</v>
      </c>
      <c r="B15" s="131" t="s">
        <v>71</v>
      </c>
      <c r="C15" s="132"/>
      <c r="D15" s="65" t="s">
        <v>10</v>
      </c>
      <c r="E15" s="65" t="s">
        <v>72</v>
      </c>
      <c r="F15" s="65" t="s">
        <v>73</v>
      </c>
      <c r="G15" s="66" t="s">
        <v>75</v>
      </c>
      <c r="H15" s="66" t="s">
        <v>77</v>
      </c>
      <c r="I15" s="65" t="s">
        <v>76</v>
      </c>
      <c r="J15" s="91"/>
    </row>
    <row r="16" spans="1:11" ht="18" customHeight="1" x14ac:dyDescent="0.2">
      <c r="A16" s="67">
        <v>1</v>
      </c>
      <c r="B16" s="125" t="str">
        <f>IF(NOT(ISBLANK(ACCOMMODATION!C13)), ACCOMMODATION!C13, "")</f>
        <v/>
      </c>
      <c r="C16" s="126"/>
      <c r="D16" s="68">
        <f>ACCOMMODATION!AC13</f>
        <v>0</v>
      </c>
      <c r="E16" s="68">
        <f>ACCOMMODATION!AD13</f>
        <v>0</v>
      </c>
      <c r="F16" s="68">
        <f>ACCOMMODATION!AF13</f>
        <v>0</v>
      </c>
      <c r="G16" s="68">
        <f>ACCOMMODATION!AG13+ACCOMMODATION!AH13+ACCOMMODATION!AI13</f>
        <v>0</v>
      </c>
      <c r="H16" s="67">
        <f>ACCOMMODATION!AJ13</f>
        <v>0</v>
      </c>
      <c r="I16" s="67">
        <f t="shared" ref="I16:I42" si="0">D16+E16+F16+G16+H16</f>
        <v>0</v>
      </c>
      <c r="J16" s="98"/>
    </row>
    <row r="17" spans="1:10" ht="18" customHeight="1" x14ac:dyDescent="0.2">
      <c r="A17" s="69" t="str">
        <f>IF(B17 = "", "", A16 + 1)</f>
        <v/>
      </c>
      <c r="B17" s="125" t="str">
        <f>IF(NOT(ISBLANK(ACCOMMODATION!C14)), ACCOMMODATION!C14, "")</f>
        <v/>
      </c>
      <c r="C17" s="126"/>
      <c r="D17" s="68">
        <f>ACCOMMODATION!AC14</f>
        <v>0</v>
      </c>
      <c r="E17" s="68">
        <f>ACCOMMODATION!AD14</f>
        <v>0</v>
      </c>
      <c r="F17" s="68">
        <f>ACCOMMODATION!AF14</f>
        <v>0</v>
      </c>
      <c r="G17" s="68">
        <f>ACCOMMODATION!AG14+ACCOMMODATION!AH14+ACCOMMODATION!AI14</f>
        <v>0</v>
      </c>
      <c r="H17" s="67">
        <f>ACCOMMODATION!AJ14</f>
        <v>0</v>
      </c>
      <c r="I17" s="67">
        <f t="shared" si="0"/>
        <v>0</v>
      </c>
      <c r="J17" s="98"/>
    </row>
    <row r="18" spans="1:10" ht="18" customHeight="1" x14ac:dyDescent="0.2">
      <c r="A18" s="69" t="str">
        <f t="shared" ref="A18:A51" si="1">IF(B18 = "", "", A17 + 1)</f>
        <v/>
      </c>
      <c r="B18" s="125" t="str">
        <f>IF(NOT(ISBLANK(ACCOMMODATION!C15)), ACCOMMODATION!C15, "")</f>
        <v/>
      </c>
      <c r="C18" s="126"/>
      <c r="D18" s="68">
        <f>ACCOMMODATION!AC15</f>
        <v>0</v>
      </c>
      <c r="E18" s="68">
        <f>ACCOMMODATION!AD15</f>
        <v>0</v>
      </c>
      <c r="F18" s="68">
        <f>ACCOMMODATION!AF15</f>
        <v>0</v>
      </c>
      <c r="G18" s="68">
        <f>ACCOMMODATION!AG15+ACCOMMODATION!AH15+ACCOMMODATION!AI15</f>
        <v>0</v>
      </c>
      <c r="H18" s="67">
        <f>ACCOMMODATION!AJ15</f>
        <v>0</v>
      </c>
      <c r="I18" s="67">
        <f t="shared" si="0"/>
        <v>0</v>
      </c>
      <c r="J18" s="98"/>
    </row>
    <row r="19" spans="1:10" ht="18" customHeight="1" x14ac:dyDescent="0.2">
      <c r="A19" s="69" t="str">
        <f t="shared" si="1"/>
        <v/>
      </c>
      <c r="B19" s="125" t="str">
        <f>IF(NOT(ISBLANK(ACCOMMODATION!C16)), ACCOMMODATION!C16, "")</f>
        <v/>
      </c>
      <c r="C19" s="126"/>
      <c r="D19" s="68">
        <f>ACCOMMODATION!AC16</f>
        <v>0</v>
      </c>
      <c r="E19" s="68">
        <f>ACCOMMODATION!AD16</f>
        <v>0</v>
      </c>
      <c r="F19" s="68">
        <f>ACCOMMODATION!AF16</f>
        <v>0</v>
      </c>
      <c r="G19" s="68">
        <f>ACCOMMODATION!AG16+ACCOMMODATION!AH16+ACCOMMODATION!AI16</f>
        <v>0</v>
      </c>
      <c r="H19" s="67">
        <f>ACCOMMODATION!AJ16</f>
        <v>0</v>
      </c>
      <c r="I19" s="67">
        <f t="shared" si="0"/>
        <v>0</v>
      </c>
      <c r="J19" s="98"/>
    </row>
    <row r="20" spans="1:10" ht="18" customHeight="1" x14ac:dyDescent="0.2">
      <c r="A20" s="69" t="str">
        <f t="shared" si="1"/>
        <v/>
      </c>
      <c r="B20" s="125" t="str">
        <f>IF(NOT(ISBLANK(ACCOMMODATION!C17)), ACCOMMODATION!C17, "")</f>
        <v/>
      </c>
      <c r="C20" s="126"/>
      <c r="D20" s="68">
        <f>ACCOMMODATION!AC17</f>
        <v>0</v>
      </c>
      <c r="E20" s="68">
        <f>ACCOMMODATION!AD17</f>
        <v>0</v>
      </c>
      <c r="F20" s="68">
        <f>ACCOMMODATION!AF17</f>
        <v>0</v>
      </c>
      <c r="G20" s="68">
        <f>ACCOMMODATION!AG17+ACCOMMODATION!AH17+ACCOMMODATION!AI17</f>
        <v>0</v>
      </c>
      <c r="H20" s="67">
        <f>ACCOMMODATION!AJ17</f>
        <v>0</v>
      </c>
      <c r="I20" s="67">
        <f t="shared" si="0"/>
        <v>0</v>
      </c>
      <c r="J20" s="98"/>
    </row>
    <row r="21" spans="1:10" ht="18" customHeight="1" x14ac:dyDescent="0.2">
      <c r="A21" s="69" t="str">
        <f t="shared" si="1"/>
        <v/>
      </c>
      <c r="B21" s="125" t="str">
        <f>IF(NOT(ISBLANK(ACCOMMODATION!C18)), ACCOMMODATION!C18, "")</f>
        <v/>
      </c>
      <c r="C21" s="126"/>
      <c r="D21" s="68">
        <f>ACCOMMODATION!AC18</f>
        <v>0</v>
      </c>
      <c r="E21" s="68">
        <f>ACCOMMODATION!AD18</f>
        <v>0</v>
      </c>
      <c r="F21" s="68">
        <f>ACCOMMODATION!AF18</f>
        <v>0</v>
      </c>
      <c r="G21" s="68">
        <f>ACCOMMODATION!AG18+ACCOMMODATION!AH18+ACCOMMODATION!AI18</f>
        <v>0</v>
      </c>
      <c r="H21" s="67">
        <f>ACCOMMODATION!AJ18</f>
        <v>0</v>
      </c>
      <c r="I21" s="67">
        <f t="shared" si="0"/>
        <v>0</v>
      </c>
      <c r="J21" s="98"/>
    </row>
    <row r="22" spans="1:10" ht="18" customHeight="1" x14ac:dyDescent="0.2">
      <c r="A22" s="69" t="str">
        <f t="shared" si="1"/>
        <v/>
      </c>
      <c r="B22" s="125" t="str">
        <f>IF(NOT(ISBLANK(ACCOMMODATION!C19)), ACCOMMODATION!C19, "")</f>
        <v/>
      </c>
      <c r="C22" s="126"/>
      <c r="D22" s="68">
        <f>ACCOMMODATION!AC19</f>
        <v>0</v>
      </c>
      <c r="E22" s="68">
        <f>ACCOMMODATION!AD19</f>
        <v>0</v>
      </c>
      <c r="F22" s="68">
        <f>ACCOMMODATION!AF19</f>
        <v>0</v>
      </c>
      <c r="G22" s="68">
        <f>ACCOMMODATION!AG19+ACCOMMODATION!AH19+ACCOMMODATION!AI19</f>
        <v>0</v>
      </c>
      <c r="H22" s="67">
        <f>ACCOMMODATION!AJ19</f>
        <v>0</v>
      </c>
      <c r="I22" s="67">
        <f t="shared" si="0"/>
        <v>0</v>
      </c>
      <c r="J22" s="98"/>
    </row>
    <row r="23" spans="1:10" ht="18" customHeight="1" x14ac:dyDescent="0.2">
      <c r="A23" s="69" t="str">
        <f t="shared" si="1"/>
        <v/>
      </c>
      <c r="B23" s="125" t="str">
        <f>IF(NOT(ISBLANK(ACCOMMODATION!C20)), ACCOMMODATION!C20, "")</f>
        <v/>
      </c>
      <c r="C23" s="126"/>
      <c r="D23" s="68">
        <f>ACCOMMODATION!AC20</f>
        <v>0</v>
      </c>
      <c r="E23" s="68">
        <f>ACCOMMODATION!AD20</f>
        <v>0</v>
      </c>
      <c r="F23" s="68">
        <f>ACCOMMODATION!AF20</f>
        <v>0</v>
      </c>
      <c r="G23" s="68">
        <f>ACCOMMODATION!AG20+ACCOMMODATION!AH20+ACCOMMODATION!AI20</f>
        <v>0</v>
      </c>
      <c r="H23" s="67">
        <f>ACCOMMODATION!AJ20</f>
        <v>0</v>
      </c>
      <c r="I23" s="67">
        <f t="shared" si="0"/>
        <v>0</v>
      </c>
      <c r="J23" s="98"/>
    </row>
    <row r="24" spans="1:10" ht="18" customHeight="1" x14ac:dyDescent="0.2">
      <c r="A24" s="69" t="str">
        <f t="shared" si="1"/>
        <v/>
      </c>
      <c r="B24" s="125" t="str">
        <f>IF(NOT(ISBLANK(ACCOMMODATION!C21)), ACCOMMODATION!C21, "")</f>
        <v/>
      </c>
      <c r="C24" s="126"/>
      <c r="D24" s="68">
        <f>ACCOMMODATION!AC21</f>
        <v>0</v>
      </c>
      <c r="E24" s="68">
        <f>ACCOMMODATION!AD21</f>
        <v>0</v>
      </c>
      <c r="F24" s="68">
        <f>ACCOMMODATION!AF21</f>
        <v>0</v>
      </c>
      <c r="G24" s="68">
        <f>ACCOMMODATION!AG21+ACCOMMODATION!AH21+ACCOMMODATION!AI21</f>
        <v>0</v>
      </c>
      <c r="H24" s="67">
        <f>ACCOMMODATION!AJ21</f>
        <v>0</v>
      </c>
      <c r="I24" s="67">
        <f t="shared" si="0"/>
        <v>0</v>
      </c>
      <c r="J24" s="98"/>
    </row>
    <row r="25" spans="1:10" ht="18" customHeight="1" x14ac:dyDescent="0.2">
      <c r="A25" s="69" t="str">
        <f t="shared" si="1"/>
        <v/>
      </c>
      <c r="B25" s="125" t="str">
        <f>IF(NOT(ISBLANK(ACCOMMODATION!C22)), ACCOMMODATION!C22, "")</f>
        <v/>
      </c>
      <c r="C25" s="126"/>
      <c r="D25" s="68">
        <f>ACCOMMODATION!AC22</f>
        <v>0</v>
      </c>
      <c r="E25" s="68">
        <f>ACCOMMODATION!AD22</f>
        <v>0</v>
      </c>
      <c r="F25" s="68">
        <f>ACCOMMODATION!AF22</f>
        <v>0</v>
      </c>
      <c r="G25" s="68">
        <f>ACCOMMODATION!AG22+ACCOMMODATION!AH22+ACCOMMODATION!AI22</f>
        <v>0</v>
      </c>
      <c r="H25" s="67">
        <f>ACCOMMODATION!AJ22</f>
        <v>0</v>
      </c>
      <c r="I25" s="67">
        <f t="shared" si="0"/>
        <v>0</v>
      </c>
      <c r="J25" s="98"/>
    </row>
    <row r="26" spans="1:10" ht="18" customHeight="1" x14ac:dyDescent="0.2">
      <c r="A26" s="69" t="str">
        <f t="shared" si="1"/>
        <v/>
      </c>
      <c r="B26" s="125" t="str">
        <f>IF(NOT(ISBLANK(ACCOMMODATION!C23)), ACCOMMODATION!C23, "")</f>
        <v/>
      </c>
      <c r="C26" s="126"/>
      <c r="D26" s="68">
        <f>ACCOMMODATION!AC23</f>
        <v>0</v>
      </c>
      <c r="E26" s="68">
        <f>ACCOMMODATION!AD23</f>
        <v>0</v>
      </c>
      <c r="F26" s="68">
        <f>ACCOMMODATION!AF23</f>
        <v>0</v>
      </c>
      <c r="G26" s="68">
        <f>ACCOMMODATION!AG23+ACCOMMODATION!AH23+ACCOMMODATION!AI23</f>
        <v>0</v>
      </c>
      <c r="H26" s="67">
        <f>ACCOMMODATION!AJ23</f>
        <v>0</v>
      </c>
      <c r="I26" s="67">
        <f t="shared" si="0"/>
        <v>0</v>
      </c>
      <c r="J26" s="98"/>
    </row>
    <row r="27" spans="1:10" ht="18" customHeight="1" x14ac:dyDescent="0.2">
      <c r="A27" s="69" t="str">
        <f t="shared" si="1"/>
        <v/>
      </c>
      <c r="B27" s="125" t="str">
        <f>IF(NOT(ISBLANK(ACCOMMODATION!C24)), ACCOMMODATION!C24, "")</f>
        <v/>
      </c>
      <c r="C27" s="126"/>
      <c r="D27" s="68">
        <f>ACCOMMODATION!AC24</f>
        <v>0</v>
      </c>
      <c r="E27" s="68">
        <f>ACCOMMODATION!AD24</f>
        <v>0</v>
      </c>
      <c r="F27" s="68">
        <f>ACCOMMODATION!AF24</f>
        <v>0</v>
      </c>
      <c r="G27" s="68">
        <f>ACCOMMODATION!AG24+ACCOMMODATION!AH24+ACCOMMODATION!AI24</f>
        <v>0</v>
      </c>
      <c r="H27" s="67">
        <f>ACCOMMODATION!AJ24</f>
        <v>0</v>
      </c>
      <c r="I27" s="67">
        <f t="shared" si="0"/>
        <v>0</v>
      </c>
      <c r="J27" s="98"/>
    </row>
    <row r="28" spans="1:10" ht="18" customHeight="1" x14ac:dyDescent="0.2">
      <c r="A28" s="69" t="str">
        <f t="shared" si="1"/>
        <v/>
      </c>
      <c r="B28" s="125" t="str">
        <f>IF(NOT(ISBLANK(ACCOMMODATION!C25)), ACCOMMODATION!C25, "")</f>
        <v/>
      </c>
      <c r="C28" s="126"/>
      <c r="D28" s="68">
        <f>ACCOMMODATION!AC25</f>
        <v>0</v>
      </c>
      <c r="E28" s="68">
        <f>ACCOMMODATION!AD25</f>
        <v>0</v>
      </c>
      <c r="F28" s="68">
        <f>ACCOMMODATION!AF25</f>
        <v>0</v>
      </c>
      <c r="G28" s="68">
        <f>ACCOMMODATION!AG25+ACCOMMODATION!AH25+ACCOMMODATION!AI25</f>
        <v>0</v>
      </c>
      <c r="H28" s="67">
        <f>ACCOMMODATION!AJ25</f>
        <v>0</v>
      </c>
      <c r="I28" s="67">
        <f t="shared" si="0"/>
        <v>0</v>
      </c>
      <c r="J28" s="98"/>
    </row>
    <row r="29" spans="1:10" ht="18" customHeight="1" x14ac:dyDescent="0.2">
      <c r="A29" s="69" t="str">
        <f t="shared" si="1"/>
        <v/>
      </c>
      <c r="B29" s="125" t="str">
        <f>IF(NOT(ISBLANK(ACCOMMODATION!C26)), ACCOMMODATION!C26, "")</f>
        <v/>
      </c>
      <c r="C29" s="126"/>
      <c r="D29" s="68">
        <f>ACCOMMODATION!AC26</f>
        <v>0</v>
      </c>
      <c r="E29" s="68">
        <f>ACCOMMODATION!AD26</f>
        <v>0</v>
      </c>
      <c r="F29" s="68">
        <f>ACCOMMODATION!AF26</f>
        <v>0</v>
      </c>
      <c r="G29" s="68">
        <f>ACCOMMODATION!AG26+ACCOMMODATION!AH26+ACCOMMODATION!AI26</f>
        <v>0</v>
      </c>
      <c r="H29" s="67">
        <f>ACCOMMODATION!AJ26</f>
        <v>0</v>
      </c>
      <c r="I29" s="67">
        <f t="shared" si="0"/>
        <v>0</v>
      </c>
      <c r="J29" s="98"/>
    </row>
    <row r="30" spans="1:10" ht="18" customHeight="1" x14ac:dyDescent="0.2">
      <c r="A30" s="69" t="str">
        <f t="shared" si="1"/>
        <v/>
      </c>
      <c r="B30" s="125" t="str">
        <f>IF(NOT(ISBLANK(ACCOMMODATION!C27)), ACCOMMODATION!C27, "")</f>
        <v/>
      </c>
      <c r="C30" s="126"/>
      <c r="D30" s="68">
        <f>ACCOMMODATION!AC27</f>
        <v>0</v>
      </c>
      <c r="E30" s="68">
        <f>ACCOMMODATION!AD27</f>
        <v>0</v>
      </c>
      <c r="F30" s="68">
        <f>ACCOMMODATION!AF27</f>
        <v>0</v>
      </c>
      <c r="G30" s="68">
        <f>ACCOMMODATION!AG27+ACCOMMODATION!AH27+ACCOMMODATION!AI27</f>
        <v>0</v>
      </c>
      <c r="H30" s="67">
        <f>ACCOMMODATION!AJ27</f>
        <v>0</v>
      </c>
      <c r="I30" s="67">
        <f t="shared" si="0"/>
        <v>0</v>
      </c>
      <c r="J30" s="98"/>
    </row>
    <row r="31" spans="1:10" ht="18" customHeight="1" x14ac:dyDescent="0.2">
      <c r="A31" s="69" t="str">
        <f t="shared" si="1"/>
        <v/>
      </c>
      <c r="B31" s="125" t="str">
        <f>IF(NOT(ISBLANK(ACCOMMODATION!C28)), ACCOMMODATION!C28, "")</f>
        <v/>
      </c>
      <c r="C31" s="126"/>
      <c r="D31" s="68">
        <f>ACCOMMODATION!AC28</f>
        <v>0</v>
      </c>
      <c r="E31" s="68">
        <f>ACCOMMODATION!AD28</f>
        <v>0</v>
      </c>
      <c r="F31" s="68">
        <f>ACCOMMODATION!AF28</f>
        <v>0</v>
      </c>
      <c r="G31" s="68">
        <f>ACCOMMODATION!AG28+ACCOMMODATION!AH28+ACCOMMODATION!AI28</f>
        <v>0</v>
      </c>
      <c r="H31" s="67">
        <f>ACCOMMODATION!AJ28</f>
        <v>0</v>
      </c>
      <c r="I31" s="67">
        <f t="shared" si="0"/>
        <v>0</v>
      </c>
      <c r="J31" s="98"/>
    </row>
    <row r="32" spans="1:10" ht="18" customHeight="1" x14ac:dyDescent="0.2">
      <c r="A32" s="69" t="str">
        <f t="shared" si="1"/>
        <v/>
      </c>
      <c r="B32" s="125" t="str">
        <f>IF(NOT(ISBLANK(ACCOMMODATION!C29)), ACCOMMODATION!C29, "")</f>
        <v/>
      </c>
      <c r="C32" s="126"/>
      <c r="D32" s="68">
        <f>ACCOMMODATION!AC29</f>
        <v>0</v>
      </c>
      <c r="E32" s="68">
        <f>ACCOMMODATION!AD29</f>
        <v>0</v>
      </c>
      <c r="F32" s="68">
        <f>ACCOMMODATION!AF29</f>
        <v>0</v>
      </c>
      <c r="G32" s="68">
        <f>ACCOMMODATION!AG29+ACCOMMODATION!AH29+ACCOMMODATION!AI29</f>
        <v>0</v>
      </c>
      <c r="H32" s="67">
        <f>ACCOMMODATION!AJ29</f>
        <v>0</v>
      </c>
      <c r="I32" s="67">
        <f t="shared" si="0"/>
        <v>0</v>
      </c>
      <c r="J32" s="98"/>
    </row>
    <row r="33" spans="1:10" ht="18" customHeight="1" x14ac:dyDescent="0.2">
      <c r="A33" s="69" t="str">
        <f t="shared" si="1"/>
        <v/>
      </c>
      <c r="B33" s="125" t="str">
        <f>IF(NOT(ISBLANK(ACCOMMODATION!C30)), ACCOMMODATION!C30, "")</f>
        <v/>
      </c>
      <c r="C33" s="126"/>
      <c r="D33" s="68">
        <f>ACCOMMODATION!AC30</f>
        <v>0</v>
      </c>
      <c r="E33" s="68">
        <f>ACCOMMODATION!AD30</f>
        <v>0</v>
      </c>
      <c r="F33" s="68">
        <f>ACCOMMODATION!AF30</f>
        <v>0</v>
      </c>
      <c r="G33" s="68">
        <f>ACCOMMODATION!AG30+ACCOMMODATION!AH30+ACCOMMODATION!AI30</f>
        <v>0</v>
      </c>
      <c r="H33" s="67">
        <f>ACCOMMODATION!AJ30</f>
        <v>0</v>
      </c>
      <c r="I33" s="67">
        <f t="shared" si="0"/>
        <v>0</v>
      </c>
      <c r="J33" s="98"/>
    </row>
    <row r="34" spans="1:10" ht="18" customHeight="1" x14ac:dyDescent="0.2">
      <c r="A34" s="69" t="str">
        <f t="shared" si="1"/>
        <v/>
      </c>
      <c r="B34" s="125" t="str">
        <f>IF(NOT(ISBLANK(ACCOMMODATION!C31)), ACCOMMODATION!C31, "")</f>
        <v/>
      </c>
      <c r="C34" s="126"/>
      <c r="D34" s="68">
        <f>ACCOMMODATION!AC31</f>
        <v>0</v>
      </c>
      <c r="E34" s="68">
        <f>ACCOMMODATION!AD31</f>
        <v>0</v>
      </c>
      <c r="F34" s="68">
        <f>ACCOMMODATION!AF31</f>
        <v>0</v>
      </c>
      <c r="G34" s="68">
        <f>ACCOMMODATION!AG31+ACCOMMODATION!AH31+ACCOMMODATION!AI31</f>
        <v>0</v>
      </c>
      <c r="H34" s="67">
        <f>ACCOMMODATION!AJ31</f>
        <v>0</v>
      </c>
      <c r="I34" s="67">
        <f t="shared" si="0"/>
        <v>0</v>
      </c>
      <c r="J34" s="98"/>
    </row>
    <row r="35" spans="1:10" ht="18" customHeight="1" x14ac:dyDescent="0.2">
      <c r="A35" s="69" t="str">
        <f t="shared" si="1"/>
        <v/>
      </c>
      <c r="B35" s="125" t="str">
        <f>IF(NOT(ISBLANK(ACCOMMODATION!C32)), ACCOMMODATION!C32, "")</f>
        <v/>
      </c>
      <c r="C35" s="126"/>
      <c r="D35" s="68">
        <f>ACCOMMODATION!AC32</f>
        <v>0</v>
      </c>
      <c r="E35" s="68">
        <f>ACCOMMODATION!AD32</f>
        <v>0</v>
      </c>
      <c r="F35" s="68">
        <f>ACCOMMODATION!AF32</f>
        <v>0</v>
      </c>
      <c r="G35" s="68">
        <f>ACCOMMODATION!AG32+ACCOMMODATION!AH32+ACCOMMODATION!AI32</f>
        <v>0</v>
      </c>
      <c r="H35" s="67">
        <f>ACCOMMODATION!AJ32</f>
        <v>0</v>
      </c>
      <c r="I35" s="67">
        <f t="shared" si="0"/>
        <v>0</v>
      </c>
      <c r="J35" s="98"/>
    </row>
    <row r="36" spans="1:10" ht="18" customHeight="1" x14ac:dyDescent="0.2">
      <c r="A36" s="69" t="str">
        <f t="shared" si="1"/>
        <v/>
      </c>
      <c r="B36" s="125" t="str">
        <f>IF(NOT(ISBLANK(ACCOMMODATION!C33)), ACCOMMODATION!C33, "")</f>
        <v/>
      </c>
      <c r="C36" s="126"/>
      <c r="D36" s="68">
        <f>ACCOMMODATION!AC33</f>
        <v>0</v>
      </c>
      <c r="E36" s="68">
        <f>ACCOMMODATION!AD33</f>
        <v>0</v>
      </c>
      <c r="F36" s="68">
        <f>ACCOMMODATION!AF33</f>
        <v>0</v>
      </c>
      <c r="G36" s="68">
        <f>ACCOMMODATION!AG33+ACCOMMODATION!AH33+ACCOMMODATION!AI33</f>
        <v>0</v>
      </c>
      <c r="H36" s="67">
        <f>ACCOMMODATION!AJ33</f>
        <v>0</v>
      </c>
      <c r="I36" s="67">
        <f t="shared" si="0"/>
        <v>0</v>
      </c>
      <c r="J36" s="98"/>
    </row>
    <row r="37" spans="1:10" ht="18" customHeight="1" x14ac:dyDescent="0.2">
      <c r="A37" s="69" t="str">
        <f t="shared" si="1"/>
        <v/>
      </c>
      <c r="B37" s="125" t="str">
        <f>IF(NOT(ISBLANK(ACCOMMODATION!C34)), ACCOMMODATION!C34, "")</f>
        <v/>
      </c>
      <c r="C37" s="126"/>
      <c r="D37" s="68">
        <f>ACCOMMODATION!AC34</f>
        <v>0</v>
      </c>
      <c r="E37" s="68">
        <f>ACCOMMODATION!AD34</f>
        <v>0</v>
      </c>
      <c r="F37" s="68">
        <f>ACCOMMODATION!AF34</f>
        <v>0</v>
      </c>
      <c r="G37" s="68">
        <f>ACCOMMODATION!AG34+ACCOMMODATION!AH34+ACCOMMODATION!AI34</f>
        <v>0</v>
      </c>
      <c r="H37" s="67">
        <f>ACCOMMODATION!AJ34</f>
        <v>0</v>
      </c>
      <c r="I37" s="67">
        <f t="shared" si="0"/>
        <v>0</v>
      </c>
      <c r="J37" s="98"/>
    </row>
    <row r="38" spans="1:10" ht="18" customHeight="1" x14ac:dyDescent="0.2">
      <c r="A38" s="69" t="str">
        <f t="shared" si="1"/>
        <v/>
      </c>
      <c r="B38" s="125" t="str">
        <f>IF(NOT(ISBLANK(ACCOMMODATION!C35)), ACCOMMODATION!C35, "")</f>
        <v/>
      </c>
      <c r="C38" s="126"/>
      <c r="D38" s="68">
        <f>ACCOMMODATION!AC35</f>
        <v>0</v>
      </c>
      <c r="E38" s="68">
        <f>ACCOMMODATION!AD35</f>
        <v>0</v>
      </c>
      <c r="F38" s="68">
        <f>ACCOMMODATION!AF35</f>
        <v>0</v>
      </c>
      <c r="G38" s="68">
        <f>ACCOMMODATION!AG35+ACCOMMODATION!AH35+ACCOMMODATION!AI35</f>
        <v>0</v>
      </c>
      <c r="H38" s="67">
        <f>ACCOMMODATION!AJ35</f>
        <v>0</v>
      </c>
      <c r="I38" s="67">
        <f t="shared" si="0"/>
        <v>0</v>
      </c>
      <c r="J38" s="98"/>
    </row>
    <row r="39" spans="1:10" ht="18" customHeight="1" x14ac:dyDescent="0.2">
      <c r="A39" s="69" t="str">
        <f t="shared" si="1"/>
        <v/>
      </c>
      <c r="B39" s="125" t="str">
        <f>IF(NOT(ISBLANK(ACCOMMODATION!C36)), ACCOMMODATION!C36, "")</f>
        <v/>
      </c>
      <c r="C39" s="126"/>
      <c r="D39" s="68">
        <f>ACCOMMODATION!AC36</f>
        <v>0</v>
      </c>
      <c r="E39" s="68">
        <f>ACCOMMODATION!AD36</f>
        <v>0</v>
      </c>
      <c r="F39" s="68">
        <f>ACCOMMODATION!AF36</f>
        <v>0</v>
      </c>
      <c r="G39" s="68">
        <f>ACCOMMODATION!AG36+ACCOMMODATION!AH36+ACCOMMODATION!AI36</f>
        <v>0</v>
      </c>
      <c r="H39" s="67">
        <f>ACCOMMODATION!AJ36</f>
        <v>0</v>
      </c>
      <c r="I39" s="67">
        <f t="shared" si="0"/>
        <v>0</v>
      </c>
      <c r="J39" s="98"/>
    </row>
    <row r="40" spans="1:10" ht="18" customHeight="1" x14ac:dyDescent="0.2">
      <c r="A40" s="69" t="str">
        <f t="shared" si="1"/>
        <v/>
      </c>
      <c r="B40" s="125" t="str">
        <f>IF(NOT(ISBLANK(ACCOMMODATION!C37)), ACCOMMODATION!C37, "")</f>
        <v/>
      </c>
      <c r="C40" s="126"/>
      <c r="D40" s="68">
        <f>ACCOMMODATION!AC37</f>
        <v>0</v>
      </c>
      <c r="E40" s="68">
        <f>ACCOMMODATION!AD37</f>
        <v>0</v>
      </c>
      <c r="F40" s="68">
        <f>ACCOMMODATION!AF37</f>
        <v>0</v>
      </c>
      <c r="G40" s="68">
        <f>ACCOMMODATION!AG37+ACCOMMODATION!AH37+ACCOMMODATION!AI37</f>
        <v>0</v>
      </c>
      <c r="H40" s="67">
        <f>ACCOMMODATION!AJ37</f>
        <v>0</v>
      </c>
      <c r="I40" s="67">
        <f t="shared" si="0"/>
        <v>0</v>
      </c>
      <c r="J40" s="98"/>
    </row>
    <row r="41" spans="1:10" ht="18" customHeight="1" x14ac:dyDescent="0.2">
      <c r="A41" s="69" t="str">
        <f t="shared" si="1"/>
        <v/>
      </c>
      <c r="B41" s="125" t="str">
        <f>IF(NOT(ISBLANK(ACCOMMODATION!C38)), ACCOMMODATION!C38, "")</f>
        <v/>
      </c>
      <c r="C41" s="126"/>
      <c r="D41" s="68">
        <f>ACCOMMODATION!AC38</f>
        <v>0</v>
      </c>
      <c r="E41" s="68">
        <f>ACCOMMODATION!AD38</f>
        <v>0</v>
      </c>
      <c r="F41" s="68">
        <f>ACCOMMODATION!AF38</f>
        <v>0</v>
      </c>
      <c r="G41" s="68">
        <f>ACCOMMODATION!AG38+ACCOMMODATION!AH38+ACCOMMODATION!AI38</f>
        <v>0</v>
      </c>
      <c r="H41" s="67">
        <f>ACCOMMODATION!AJ38</f>
        <v>0</v>
      </c>
      <c r="I41" s="67">
        <f t="shared" si="0"/>
        <v>0</v>
      </c>
      <c r="J41" s="98"/>
    </row>
    <row r="42" spans="1:10" ht="18" customHeight="1" x14ac:dyDescent="0.2">
      <c r="A42" s="69" t="str">
        <f t="shared" si="1"/>
        <v/>
      </c>
      <c r="B42" s="125" t="str">
        <f>IF(NOT(ISBLANK(ACCOMMODATION!C39)), ACCOMMODATION!C39, "")</f>
        <v/>
      </c>
      <c r="C42" s="126"/>
      <c r="D42" s="68">
        <f>ACCOMMODATION!AC39</f>
        <v>0</v>
      </c>
      <c r="E42" s="68">
        <f>ACCOMMODATION!AD39</f>
        <v>0</v>
      </c>
      <c r="F42" s="68">
        <f>ACCOMMODATION!AF39</f>
        <v>0</v>
      </c>
      <c r="G42" s="68">
        <f>ACCOMMODATION!AG39+ACCOMMODATION!AH39+ACCOMMODATION!AI39</f>
        <v>0</v>
      </c>
      <c r="H42" s="67">
        <f>ACCOMMODATION!AJ39</f>
        <v>0</v>
      </c>
      <c r="I42" s="67">
        <f t="shared" si="0"/>
        <v>0</v>
      </c>
      <c r="J42" s="98"/>
    </row>
    <row r="43" spans="1:10" ht="18" customHeight="1" x14ac:dyDescent="0.2">
      <c r="A43" s="69" t="str">
        <f t="shared" si="1"/>
        <v/>
      </c>
      <c r="B43" s="125" t="str">
        <f>IF(NOT(ISBLANK(ACCOMMODATION!C40)), ACCOMMODATION!C40, "")</f>
        <v/>
      </c>
      <c r="C43" s="126"/>
      <c r="D43" s="68">
        <f>ACCOMMODATION!AC40</f>
        <v>0</v>
      </c>
      <c r="E43" s="68">
        <f>ACCOMMODATION!AD40</f>
        <v>0</v>
      </c>
      <c r="F43" s="68">
        <f>ACCOMMODATION!AF40</f>
        <v>0</v>
      </c>
      <c r="G43" s="68">
        <f>ACCOMMODATION!AG40+ACCOMMODATION!AH40+ACCOMMODATION!AI40</f>
        <v>0</v>
      </c>
      <c r="H43" s="67">
        <f>ACCOMMODATION!AJ40</f>
        <v>0</v>
      </c>
      <c r="I43" s="67">
        <f t="shared" ref="I43:I51" si="2">D43+E43+F43+G43+H43</f>
        <v>0</v>
      </c>
      <c r="J43" s="98"/>
    </row>
    <row r="44" spans="1:10" ht="18" customHeight="1" x14ac:dyDescent="0.2">
      <c r="A44" s="69" t="str">
        <f t="shared" si="1"/>
        <v/>
      </c>
      <c r="B44" s="125" t="str">
        <f>IF(NOT(ISBLANK(ACCOMMODATION!C41)), ACCOMMODATION!C41, "")</f>
        <v/>
      </c>
      <c r="C44" s="126"/>
      <c r="D44" s="68">
        <f>ACCOMMODATION!AC41</f>
        <v>0</v>
      </c>
      <c r="E44" s="68">
        <f>ACCOMMODATION!AD41</f>
        <v>0</v>
      </c>
      <c r="F44" s="68">
        <f>ACCOMMODATION!AF41</f>
        <v>0</v>
      </c>
      <c r="G44" s="68">
        <f>ACCOMMODATION!AG41+ACCOMMODATION!AH41+ACCOMMODATION!AI41</f>
        <v>0</v>
      </c>
      <c r="H44" s="67">
        <f>ACCOMMODATION!AJ41</f>
        <v>0</v>
      </c>
      <c r="I44" s="67">
        <f t="shared" si="2"/>
        <v>0</v>
      </c>
      <c r="J44" s="98"/>
    </row>
    <row r="45" spans="1:10" ht="18" customHeight="1" x14ac:dyDescent="0.2">
      <c r="A45" s="69" t="str">
        <f t="shared" si="1"/>
        <v/>
      </c>
      <c r="B45" s="125" t="str">
        <f>IF(NOT(ISBLANK(ACCOMMODATION!C42)), ACCOMMODATION!C42, "")</f>
        <v/>
      </c>
      <c r="C45" s="126"/>
      <c r="D45" s="68">
        <f>ACCOMMODATION!AC42</f>
        <v>0</v>
      </c>
      <c r="E45" s="68">
        <f>ACCOMMODATION!AD42</f>
        <v>0</v>
      </c>
      <c r="F45" s="68">
        <f>ACCOMMODATION!AF42</f>
        <v>0</v>
      </c>
      <c r="G45" s="68">
        <f>ACCOMMODATION!AG42+ACCOMMODATION!AH42+ACCOMMODATION!AI42</f>
        <v>0</v>
      </c>
      <c r="H45" s="67">
        <f>ACCOMMODATION!AJ42</f>
        <v>0</v>
      </c>
      <c r="I45" s="67">
        <f t="shared" si="2"/>
        <v>0</v>
      </c>
      <c r="J45" s="98"/>
    </row>
    <row r="46" spans="1:10" ht="18" customHeight="1" x14ac:dyDescent="0.2">
      <c r="A46" s="69" t="str">
        <f t="shared" si="1"/>
        <v/>
      </c>
      <c r="B46" s="125" t="str">
        <f>IF(NOT(ISBLANK(ACCOMMODATION!C43)), ACCOMMODATION!C43, "")</f>
        <v/>
      </c>
      <c r="C46" s="126"/>
      <c r="D46" s="68">
        <f>ACCOMMODATION!AC43</f>
        <v>0</v>
      </c>
      <c r="E46" s="68">
        <f>ACCOMMODATION!AD43</f>
        <v>0</v>
      </c>
      <c r="F46" s="68">
        <f>ACCOMMODATION!AF43</f>
        <v>0</v>
      </c>
      <c r="G46" s="68">
        <f>ACCOMMODATION!AG43+ACCOMMODATION!AH43+ACCOMMODATION!AI43</f>
        <v>0</v>
      </c>
      <c r="H46" s="67">
        <f>ACCOMMODATION!AJ43</f>
        <v>0</v>
      </c>
      <c r="I46" s="67">
        <f t="shared" si="2"/>
        <v>0</v>
      </c>
      <c r="J46" s="98"/>
    </row>
    <row r="47" spans="1:10" ht="18" customHeight="1" x14ac:dyDescent="0.2">
      <c r="A47" s="69" t="str">
        <f t="shared" si="1"/>
        <v/>
      </c>
      <c r="B47" s="125" t="str">
        <f>IF(NOT(ISBLANK(ACCOMMODATION!C44)), ACCOMMODATION!C44, "")</f>
        <v/>
      </c>
      <c r="C47" s="126"/>
      <c r="D47" s="68">
        <f>ACCOMMODATION!AC44</f>
        <v>0</v>
      </c>
      <c r="E47" s="68">
        <f>ACCOMMODATION!AD44</f>
        <v>0</v>
      </c>
      <c r="F47" s="68">
        <f>ACCOMMODATION!AF44</f>
        <v>0</v>
      </c>
      <c r="G47" s="68">
        <f>ACCOMMODATION!AG44+ACCOMMODATION!AH44+ACCOMMODATION!AI44</f>
        <v>0</v>
      </c>
      <c r="H47" s="67">
        <f>ACCOMMODATION!AJ44</f>
        <v>0</v>
      </c>
      <c r="I47" s="67">
        <f t="shared" si="2"/>
        <v>0</v>
      </c>
      <c r="J47" s="98"/>
    </row>
    <row r="48" spans="1:10" ht="18" customHeight="1" x14ac:dyDescent="0.2">
      <c r="A48" s="69" t="str">
        <f t="shared" si="1"/>
        <v/>
      </c>
      <c r="B48" s="125" t="str">
        <f>IF(NOT(ISBLANK(ACCOMMODATION!C45)), ACCOMMODATION!C45, "")</f>
        <v/>
      </c>
      <c r="C48" s="126"/>
      <c r="D48" s="68">
        <f>ACCOMMODATION!AC45</f>
        <v>0</v>
      </c>
      <c r="E48" s="68">
        <f>ACCOMMODATION!AD45</f>
        <v>0</v>
      </c>
      <c r="F48" s="68">
        <f>ACCOMMODATION!AF45</f>
        <v>0</v>
      </c>
      <c r="G48" s="68">
        <f>ACCOMMODATION!AG45+ACCOMMODATION!AH45+ACCOMMODATION!AI45</f>
        <v>0</v>
      </c>
      <c r="H48" s="67">
        <f>ACCOMMODATION!AJ45</f>
        <v>0</v>
      </c>
      <c r="I48" s="67">
        <f t="shared" si="2"/>
        <v>0</v>
      </c>
      <c r="J48" s="98"/>
    </row>
    <row r="49" spans="1:10" ht="18" customHeight="1" x14ac:dyDescent="0.2">
      <c r="A49" s="69" t="str">
        <f t="shared" si="1"/>
        <v/>
      </c>
      <c r="B49" s="125" t="str">
        <f>IF(NOT(ISBLANK(ACCOMMODATION!C46)), ACCOMMODATION!C46, "")</f>
        <v/>
      </c>
      <c r="C49" s="126"/>
      <c r="D49" s="68">
        <f>ACCOMMODATION!AC46</f>
        <v>0</v>
      </c>
      <c r="E49" s="68">
        <f>ACCOMMODATION!AD46</f>
        <v>0</v>
      </c>
      <c r="F49" s="68">
        <f>ACCOMMODATION!AF46</f>
        <v>0</v>
      </c>
      <c r="G49" s="68">
        <f>ACCOMMODATION!AG46+ACCOMMODATION!AH46+ACCOMMODATION!AI46</f>
        <v>0</v>
      </c>
      <c r="H49" s="67">
        <f>ACCOMMODATION!AJ46</f>
        <v>0</v>
      </c>
      <c r="I49" s="67">
        <f t="shared" si="2"/>
        <v>0</v>
      </c>
      <c r="J49" s="98"/>
    </row>
    <row r="50" spans="1:10" ht="18" customHeight="1" x14ac:dyDescent="0.2">
      <c r="A50" s="69" t="str">
        <f t="shared" si="1"/>
        <v/>
      </c>
      <c r="B50" s="125" t="str">
        <f>IF(NOT(ISBLANK(ACCOMMODATION!C47)), ACCOMMODATION!C47, "")</f>
        <v/>
      </c>
      <c r="C50" s="126"/>
      <c r="D50" s="68">
        <f>ACCOMMODATION!AC47</f>
        <v>0</v>
      </c>
      <c r="E50" s="68">
        <f>ACCOMMODATION!AD47</f>
        <v>0</v>
      </c>
      <c r="F50" s="68">
        <f>ACCOMMODATION!AF47</f>
        <v>0</v>
      </c>
      <c r="G50" s="68">
        <f>ACCOMMODATION!AG47+ACCOMMODATION!AH47+ACCOMMODATION!AI47</f>
        <v>0</v>
      </c>
      <c r="H50" s="67">
        <f>ACCOMMODATION!AJ47</f>
        <v>0</v>
      </c>
      <c r="I50" s="67">
        <f t="shared" si="2"/>
        <v>0</v>
      </c>
      <c r="J50" s="98"/>
    </row>
    <row r="51" spans="1:10" ht="18" customHeight="1" x14ac:dyDescent="0.2">
      <c r="A51" s="69" t="str">
        <f t="shared" si="1"/>
        <v/>
      </c>
      <c r="B51" s="125" t="str">
        <f>IF(NOT(ISBLANK(ACCOMMODATION!C48)), ACCOMMODATION!C48, "")</f>
        <v/>
      </c>
      <c r="C51" s="126"/>
      <c r="D51" s="68">
        <f>ACCOMMODATION!AC48</f>
        <v>0</v>
      </c>
      <c r="E51" s="68">
        <f>ACCOMMODATION!AD48</f>
        <v>0</v>
      </c>
      <c r="F51" s="68">
        <f>ACCOMMODATION!AF48</f>
        <v>0</v>
      </c>
      <c r="G51" s="68">
        <f>ACCOMMODATION!AG48+ACCOMMODATION!AH48+ACCOMMODATION!AI48</f>
        <v>0</v>
      </c>
      <c r="H51" s="67">
        <f>ACCOMMODATION!AJ48</f>
        <v>0</v>
      </c>
      <c r="I51" s="67">
        <f t="shared" si="2"/>
        <v>0</v>
      </c>
      <c r="J51" s="98"/>
    </row>
    <row r="52" spans="1:10" ht="15.75" x14ac:dyDescent="0.25">
      <c r="A52" s="49"/>
      <c r="B52" s="70"/>
      <c r="C52" s="71"/>
      <c r="D52" s="72"/>
      <c r="E52" s="73"/>
      <c r="F52" s="73"/>
      <c r="G52" s="74" t="s">
        <v>5</v>
      </c>
      <c r="H52" s="74"/>
      <c r="I52" s="75">
        <f>SUM(I16:I51)</f>
        <v>0</v>
      </c>
      <c r="J52" s="99"/>
    </row>
    <row r="53" spans="1:10" ht="15.75" x14ac:dyDescent="0.25">
      <c r="A53" s="49"/>
      <c r="B53" s="76" t="s">
        <v>25</v>
      </c>
      <c r="C53" s="70"/>
      <c r="D53" s="1"/>
      <c r="E53" s="73"/>
      <c r="F53" s="73"/>
      <c r="G53" s="77"/>
      <c r="H53" s="77"/>
      <c r="I53" s="75"/>
      <c r="J53" s="99"/>
    </row>
    <row r="54" spans="1:10" ht="15.75" x14ac:dyDescent="0.25">
      <c r="A54" s="49"/>
      <c r="B54" s="70" t="s">
        <v>21</v>
      </c>
      <c r="C54" s="70"/>
      <c r="D54" s="1"/>
      <c r="E54" s="73"/>
      <c r="F54" s="73"/>
      <c r="G54" s="78" t="s">
        <v>6</v>
      </c>
      <c r="H54" s="78"/>
      <c r="I54" s="79">
        <f>SUM(I52:I52)</f>
        <v>0</v>
      </c>
      <c r="J54" s="99"/>
    </row>
    <row r="55" spans="1:10" ht="15.75" x14ac:dyDescent="0.25">
      <c r="A55" s="49"/>
      <c r="B55" s="80" t="s">
        <v>22</v>
      </c>
      <c r="C55" s="70"/>
      <c r="D55" s="1"/>
      <c r="E55" s="73"/>
      <c r="F55" s="1"/>
      <c r="G55" s="1"/>
      <c r="H55" s="1"/>
      <c r="I55" s="1"/>
      <c r="J55" s="100"/>
    </row>
    <row r="56" spans="1:10" ht="19.5" customHeight="1" x14ac:dyDescent="0.25">
      <c r="A56" s="81"/>
      <c r="B56" s="80" t="s">
        <v>23</v>
      </c>
      <c r="C56" s="1"/>
      <c r="D56" s="1"/>
      <c r="E56" s="73"/>
      <c r="F56" s="73"/>
      <c r="G56" s="74"/>
      <c r="H56" s="74"/>
      <c r="I56" s="1"/>
      <c r="J56" s="99"/>
    </row>
    <row r="57" spans="1:10" ht="24" x14ac:dyDescent="0.25">
      <c r="A57" s="49"/>
      <c r="B57" s="80" t="s">
        <v>24</v>
      </c>
      <c r="C57" s="70"/>
      <c r="D57" s="82"/>
      <c r="E57" s="73"/>
      <c r="F57" s="1"/>
      <c r="G57" s="1"/>
      <c r="H57" s="1"/>
      <c r="I57" s="1"/>
    </row>
    <row r="58" spans="1:10" ht="15.75" x14ac:dyDescent="0.2">
      <c r="A58" s="49"/>
      <c r="B58" s="23" t="s">
        <v>26</v>
      </c>
      <c r="C58" s="1"/>
      <c r="D58" s="1"/>
      <c r="E58" s="1"/>
      <c r="F58" s="1"/>
      <c r="G58" s="1"/>
      <c r="H58" s="1"/>
      <c r="I58" s="1"/>
      <c r="J58" s="101"/>
    </row>
    <row r="59" spans="1:10" ht="9.75" customHeight="1" x14ac:dyDescent="0.2">
      <c r="A59" s="49"/>
      <c r="B59" s="1"/>
      <c r="C59" s="83"/>
      <c r="D59" s="83"/>
      <c r="E59" s="83"/>
      <c r="F59" s="83"/>
      <c r="G59" s="83"/>
      <c r="H59" s="83"/>
      <c r="I59" s="83"/>
      <c r="J59" s="101"/>
    </row>
    <row r="60" spans="1:10" ht="15.75" customHeight="1" x14ac:dyDescent="0.2">
      <c r="A60" s="88"/>
      <c r="B60" s="137"/>
      <c r="C60" s="138"/>
      <c r="D60" s="138"/>
      <c r="E60" s="138"/>
      <c r="F60" s="138"/>
      <c r="G60" s="138"/>
      <c r="H60" s="138"/>
      <c r="I60" s="138"/>
      <c r="J60" s="102"/>
    </row>
    <row r="61" spans="1:10" ht="15.75" customHeight="1" x14ac:dyDescent="0.2">
      <c r="A61" s="88"/>
      <c r="B61" s="87"/>
      <c r="J61" s="103"/>
    </row>
    <row r="62" spans="1:10" ht="21" customHeight="1" x14ac:dyDescent="0.25">
      <c r="A62" s="104"/>
    </row>
    <row r="63" spans="1:10" ht="15.75" customHeight="1" x14ac:dyDescent="0.2">
      <c r="A63" s="88"/>
      <c r="C63" s="88"/>
    </row>
    <row r="64" spans="1:10" ht="15" customHeight="1" x14ac:dyDescent="0.2">
      <c r="B64" s="36"/>
    </row>
  </sheetData>
  <sheetProtection algorithmName="SHA-512" hashValue="WkZiBhIfTkZqObVF6whOGErAciZGoqL7I86sNoKxSYmTrdSxsGQvJAaooMv2+o5gv4go1RmnFLitq3Q+E2iJjw==" saltValue="IdpJRpeiDXLyCvMV44AWMA==" spinCount="100000" sheet="1" objects="1" scenarios="1"/>
  <mergeCells count="45">
    <mergeCell ref="B60:I60"/>
    <mergeCell ref="B37:C37"/>
    <mergeCell ref="B38:C38"/>
    <mergeCell ref="B39:C39"/>
    <mergeCell ref="B40:C40"/>
    <mergeCell ref="B46:C46"/>
    <mergeCell ref="B49:C49"/>
    <mergeCell ref="B51:C51"/>
    <mergeCell ref="B44:C44"/>
    <mergeCell ref="B45:C45"/>
    <mergeCell ref="B47:C47"/>
    <mergeCell ref="B48:C48"/>
    <mergeCell ref="B50:C50"/>
    <mergeCell ref="B2:C2"/>
    <mergeCell ref="G2:I2"/>
    <mergeCell ref="B3:C3"/>
    <mergeCell ref="B4:C4"/>
    <mergeCell ref="B5:C5"/>
    <mergeCell ref="B26:C26"/>
    <mergeCell ref="B6:C6"/>
    <mergeCell ref="B16:C16"/>
    <mergeCell ref="B17:C17"/>
    <mergeCell ref="B18:C18"/>
    <mergeCell ref="B7:C7"/>
    <mergeCell ref="B15:C15"/>
    <mergeCell ref="B19:C19"/>
    <mergeCell ref="B20:C20"/>
    <mergeCell ref="B21:C21"/>
    <mergeCell ref="B22:C22"/>
    <mergeCell ref="B23:C23"/>
    <mergeCell ref="B24:C24"/>
    <mergeCell ref="B25:C25"/>
    <mergeCell ref="B36:C36"/>
    <mergeCell ref="B27:C27"/>
    <mergeCell ref="B28:C28"/>
    <mergeCell ref="B29:C29"/>
    <mergeCell ref="B43:C43"/>
    <mergeCell ref="B30:C30"/>
    <mergeCell ref="B35:C35"/>
    <mergeCell ref="B41:C41"/>
    <mergeCell ref="B42:C42"/>
    <mergeCell ref="B31:C31"/>
    <mergeCell ref="B32:C32"/>
    <mergeCell ref="B33:C33"/>
    <mergeCell ref="B34:C34"/>
  </mergeCells>
  <printOptions horizontalCentered="1" verticalCentered="1"/>
  <pageMargins left="0" right="0" top="0.51181102362204722" bottom="0.51181102362204722" header="0" footer="0"/>
  <pageSetup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E3A25-C3B0-4284-BABC-2386DD822653}">
  <sheetPr>
    <tabColor rgb="FF00B050"/>
  </sheetPr>
  <dimension ref="A1:AS542"/>
  <sheetViews>
    <sheetView tabSelected="1" workbookViewId="0">
      <selection activeCell="A6" sqref="A6:B6"/>
    </sheetView>
  </sheetViews>
  <sheetFormatPr defaultRowHeight="12.75" x14ac:dyDescent="0.2"/>
  <cols>
    <col min="1" max="1" width="27.5703125" style="120" bestFit="1" customWidth="1"/>
    <col min="2" max="2" width="12.140625" style="120" bestFit="1" customWidth="1"/>
    <col min="3" max="3" width="25.28515625" style="120" customWidth="1"/>
    <col min="4" max="4" width="15.42578125" style="120" customWidth="1"/>
    <col min="5" max="5" width="11.5703125" style="120" customWidth="1"/>
    <col min="6" max="6" width="12" style="120" customWidth="1"/>
    <col min="7" max="7" width="11.5703125" style="120" customWidth="1"/>
    <col min="8" max="8" width="11.28515625" style="121" customWidth="1"/>
    <col min="9" max="15" width="11.5703125" style="120" bestFit="1" customWidth="1"/>
    <col min="16" max="17" width="11.140625" style="120" customWidth="1"/>
    <col min="18" max="20" width="11.140625" style="120" hidden="1" customWidth="1"/>
    <col min="21" max="27" width="11.140625" style="120" customWidth="1"/>
    <col min="28" max="28" width="15.85546875" style="120" bestFit="1" customWidth="1"/>
    <col min="29" max="29" width="12.5703125" style="121" bestFit="1" customWidth="1"/>
    <col min="30" max="30" width="19.5703125" style="121" bestFit="1" customWidth="1"/>
    <col min="31" max="31" width="23.85546875" style="121" bestFit="1" customWidth="1"/>
    <col min="32" max="32" width="17.85546875" style="116" customWidth="1"/>
    <col min="33" max="33" width="13.5703125" style="121" customWidth="1"/>
    <col min="34" max="34" width="11.42578125" style="121" customWidth="1"/>
    <col min="35" max="35" width="15.140625" style="121" customWidth="1"/>
    <col min="36" max="36" width="14.5703125" style="121" customWidth="1"/>
    <col min="37" max="37" width="8.7109375" style="113"/>
    <col min="38" max="38" width="9.140625" style="121" hidden="1" customWidth="1"/>
    <col min="39" max="39" width="27.5703125" style="121" hidden="1" customWidth="1"/>
    <col min="40" max="40" width="4.5703125" style="121" hidden="1" customWidth="1"/>
    <col min="41" max="41" width="9.140625" style="121" hidden="1" customWidth="1"/>
    <col min="42" max="42" width="27.5703125" style="121" hidden="1" customWidth="1"/>
    <col min="43" max="43" width="11" style="121" bestFit="1" customWidth="1"/>
    <col min="44" max="44" width="9.140625" style="121"/>
    <col min="45" max="49" width="9.140625" style="120"/>
    <col min="50" max="50" width="17.5703125" style="120" bestFit="1" customWidth="1"/>
    <col min="51" max="16384" width="9.140625" style="120"/>
  </cols>
  <sheetData>
    <row r="1" spans="1:45" ht="26.25" x14ac:dyDescent="0.2">
      <c r="A1" s="133" t="s">
        <v>7</v>
      </c>
      <c r="B1" s="128"/>
      <c r="C1" s="121"/>
      <c r="D1" s="121"/>
      <c r="E1" s="121"/>
      <c r="F1" s="121"/>
      <c r="G1" s="121"/>
      <c r="I1" s="121"/>
      <c r="AF1" s="121"/>
    </row>
    <row r="2" spans="1:45" ht="12.75" customHeight="1" x14ac:dyDescent="0.2">
      <c r="A2" s="127" t="s">
        <v>200</v>
      </c>
      <c r="B2" s="128"/>
      <c r="C2" s="121"/>
      <c r="D2" s="121"/>
      <c r="E2" s="121"/>
      <c r="F2" s="121"/>
      <c r="G2" s="121"/>
      <c r="I2" s="121"/>
      <c r="AF2" s="121"/>
    </row>
    <row r="3" spans="1:45" ht="12.75" customHeight="1" x14ac:dyDescent="0.2">
      <c r="A3" s="135" t="s">
        <v>8</v>
      </c>
      <c r="B3" s="136"/>
      <c r="C3" s="121"/>
      <c r="D3" s="121"/>
      <c r="E3" s="121"/>
      <c r="F3" s="121"/>
      <c r="G3" s="121"/>
      <c r="I3" s="121"/>
      <c r="AF3" s="121"/>
    </row>
    <row r="4" spans="1:45" ht="12.75" customHeight="1" x14ac:dyDescent="0.2">
      <c r="A4" s="129" t="s">
        <v>201</v>
      </c>
      <c r="B4" s="130"/>
      <c r="C4" s="121"/>
      <c r="D4" s="121"/>
      <c r="E4" s="121"/>
      <c r="F4" s="121"/>
      <c r="G4" s="121"/>
      <c r="I4" s="121"/>
      <c r="AF4" s="121"/>
    </row>
    <row r="5" spans="1:45" x14ac:dyDescent="0.2">
      <c r="A5" s="127" t="s">
        <v>9</v>
      </c>
      <c r="B5" s="128"/>
      <c r="C5" s="121"/>
      <c r="D5" s="121"/>
      <c r="E5" s="121"/>
      <c r="F5" s="121"/>
      <c r="G5" s="121"/>
      <c r="I5" s="121"/>
      <c r="AF5" s="121"/>
      <c r="AS5" s="121"/>
    </row>
    <row r="6" spans="1:45" ht="36.75" customHeight="1" x14ac:dyDescent="0.2">
      <c r="A6" s="129" t="s">
        <v>202</v>
      </c>
      <c r="B6" s="130"/>
      <c r="C6" s="121"/>
      <c r="D6" s="121"/>
      <c r="E6" s="121"/>
      <c r="F6" s="121"/>
      <c r="G6" s="121"/>
      <c r="I6" s="121"/>
      <c r="AC6" s="114" t="s">
        <v>65</v>
      </c>
      <c r="AD6" s="114" t="s">
        <v>31</v>
      </c>
      <c r="AE6" s="114" t="s">
        <v>47</v>
      </c>
      <c r="AF6" s="114" t="s">
        <v>48</v>
      </c>
      <c r="AG6" s="114" t="s">
        <v>66</v>
      </c>
      <c r="AH6" s="114" t="s">
        <v>67</v>
      </c>
      <c r="AI6" s="114" t="s">
        <v>68</v>
      </c>
      <c r="AJ6" s="114" t="s">
        <v>69</v>
      </c>
      <c r="AK6" s="114" t="s">
        <v>70</v>
      </c>
      <c r="AS6" s="121"/>
    </row>
    <row r="7" spans="1:45" ht="19.5" customHeight="1" x14ac:dyDescent="0.2">
      <c r="A7" s="122"/>
      <c r="B7" s="123"/>
      <c r="C7" s="121"/>
      <c r="D7" s="121"/>
      <c r="E7" s="121"/>
      <c r="F7" s="121"/>
      <c r="G7" s="121"/>
      <c r="I7" s="121"/>
      <c r="AC7" s="29"/>
      <c r="AD7" s="29"/>
      <c r="AE7" s="30"/>
      <c r="AF7" s="30"/>
      <c r="AG7" s="30"/>
      <c r="AH7" s="30"/>
      <c r="AI7" s="30"/>
      <c r="AJ7" s="30"/>
      <c r="AK7" s="31"/>
      <c r="AS7" s="121"/>
    </row>
    <row r="8" spans="1:45" ht="12.75" customHeight="1" x14ac:dyDescent="0.2">
      <c r="A8" s="24" t="s">
        <v>27</v>
      </c>
      <c r="B8" s="24" t="s">
        <v>28</v>
      </c>
      <c r="C8" s="24" t="s">
        <v>29</v>
      </c>
      <c r="D8" s="24" t="s">
        <v>10</v>
      </c>
      <c r="E8" s="24" t="s">
        <v>31</v>
      </c>
      <c r="F8" s="24" t="s">
        <v>99</v>
      </c>
      <c r="G8" s="26" t="s">
        <v>17</v>
      </c>
      <c r="H8" s="24" t="s">
        <v>16</v>
      </c>
      <c r="I8" s="121"/>
      <c r="AC8" s="26">
        <f t="shared" ref="AC8:AK8" si="0">SUM(AC13:AC111)</f>
        <v>0</v>
      </c>
      <c r="AD8" s="26">
        <f t="shared" si="0"/>
        <v>0</v>
      </c>
      <c r="AE8" s="26">
        <f t="shared" si="0"/>
        <v>0</v>
      </c>
      <c r="AF8" s="26">
        <f t="shared" si="0"/>
        <v>0</v>
      </c>
      <c r="AG8" s="26">
        <f t="shared" si="0"/>
        <v>0</v>
      </c>
      <c r="AH8" s="26">
        <f t="shared" si="0"/>
        <v>0</v>
      </c>
      <c r="AI8" s="26">
        <f t="shared" si="0"/>
        <v>0</v>
      </c>
      <c r="AJ8" s="26">
        <f t="shared" si="0"/>
        <v>0</v>
      </c>
      <c r="AK8" s="26">
        <f t="shared" si="0"/>
        <v>0</v>
      </c>
      <c r="AM8" s="23" t="s">
        <v>93</v>
      </c>
      <c r="AS8" s="121"/>
    </row>
    <row r="9" spans="1:45" x14ac:dyDescent="0.2">
      <c r="A9" s="27">
        <f>IF($A$13="Cat. B Capsis Hotel Thessaloniki", $AN$27, IF($A$13="Cat. A Holiday Inn Thessaloniki", $AN$15, 0))</f>
        <v>0</v>
      </c>
      <c r="B9" s="27">
        <f>IF($A$13="Cat. B Capsis Hotel Thessaloniki", $AN$28, IF($A$13="Cat. A Holiday Inn Thessaloniki", $AN$16, 0))</f>
        <v>0</v>
      </c>
      <c r="C9" s="27">
        <f>IF($A$13="Cat. B Capsis Hotel Thessaloniki", $AN$29, IF($A$13="Cat. A Holiday Inn Thessaloniki", $AN$17, 0))</f>
        <v>0</v>
      </c>
      <c r="D9" s="27">
        <v>25</v>
      </c>
      <c r="E9" s="27">
        <v>120</v>
      </c>
      <c r="F9" s="27" t="str">
        <f>IF($A$13="Cat. B Capsis Hotel Thessaloniki", $AN$31, IF($A$13="Cat. A Holiday Inn Thessaloniki", $AN$19, "0"))</f>
        <v>0</v>
      </c>
      <c r="G9" s="27" t="str">
        <f>IF($A$13="Cat. B Capsis Hotel Thessaloniki", $AN$33, IF($A$13="Cat. A Holiday Inn Thessaloniki", $AN$21, "0"))</f>
        <v>0</v>
      </c>
      <c r="H9" s="27">
        <v>20</v>
      </c>
      <c r="I9" s="121"/>
      <c r="AF9" s="121"/>
      <c r="AM9" s="23" t="s">
        <v>91</v>
      </c>
      <c r="AS9" s="121"/>
    </row>
    <row r="10" spans="1:45" ht="38.25" x14ac:dyDescent="0.2">
      <c r="AF10" s="121"/>
      <c r="AM10" s="111" t="s">
        <v>100</v>
      </c>
    </row>
    <row r="11" spans="1:45" ht="36" customHeight="1" x14ac:dyDescent="0.2">
      <c r="B11" s="36"/>
      <c r="C11" s="36"/>
      <c r="I11" s="150"/>
      <c r="J11" s="150"/>
      <c r="K11" s="150"/>
      <c r="L11" s="150"/>
      <c r="M11" s="150"/>
      <c r="N11" s="151"/>
      <c r="O11" s="151"/>
      <c r="P11" s="152" t="s">
        <v>62</v>
      </c>
      <c r="Q11" s="153"/>
      <c r="R11" s="154"/>
      <c r="S11" s="150"/>
      <c r="T11" s="150"/>
      <c r="U11" s="150"/>
      <c r="V11" s="150"/>
      <c r="W11" s="150"/>
      <c r="X11" s="150"/>
      <c r="Y11" s="150"/>
      <c r="Z11" s="150"/>
      <c r="AA11" s="155"/>
      <c r="AC11" s="139" t="s">
        <v>4</v>
      </c>
      <c r="AD11" s="139"/>
      <c r="AE11" s="139"/>
      <c r="AF11" s="139"/>
      <c r="AG11" s="139"/>
      <c r="AH11" s="139"/>
      <c r="AI11" s="139"/>
      <c r="AJ11" s="139"/>
      <c r="AK11" s="139"/>
    </row>
    <row r="12" spans="1:45" ht="36" customHeight="1" x14ac:dyDescent="0.2">
      <c r="A12" s="112" t="s">
        <v>104</v>
      </c>
      <c r="C12" s="25" t="s">
        <v>32</v>
      </c>
      <c r="D12" s="25" t="s">
        <v>33</v>
      </c>
      <c r="E12" s="84" t="s">
        <v>101</v>
      </c>
      <c r="F12" s="25" t="s">
        <v>42</v>
      </c>
      <c r="G12" s="25" t="s">
        <v>43</v>
      </c>
      <c r="H12" s="146" t="s">
        <v>219</v>
      </c>
      <c r="I12" s="140" t="s">
        <v>209</v>
      </c>
      <c r="J12" s="140" t="s">
        <v>208</v>
      </c>
      <c r="K12" s="140" t="s">
        <v>207</v>
      </c>
      <c r="L12" s="140" t="s">
        <v>206</v>
      </c>
      <c r="M12" s="140" t="s">
        <v>205</v>
      </c>
      <c r="N12" s="140" t="s">
        <v>204</v>
      </c>
      <c r="O12" s="140" t="s">
        <v>203</v>
      </c>
      <c r="P12" s="141" t="s">
        <v>217</v>
      </c>
      <c r="Q12" s="141" t="s">
        <v>218</v>
      </c>
      <c r="R12" s="28" t="s">
        <v>97</v>
      </c>
      <c r="S12" s="28" t="s">
        <v>96</v>
      </c>
      <c r="T12" s="28" t="s">
        <v>95</v>
      </c>
      <c r="U12" s="140" t="s">
        <v>210</v>
      </c>
      <c r="V12" s="140" t="s">
        <v>211</v>
      </c>
      <c r="W12" s="140" t="s">
        <v>212</v>
      </c>
      <c r="X12" s="140" t="s">
        <v>213</v>
      </c>
      <c r="Y12" s="140" t="s">
        <v>214</v>
      </c>
      <c r="Z12" s="140" t="s">
        <v>215</v>
      </c>
      <c r="AA12" s="140" t="s">
        <v>216</v>
      </c>
      <c r="AB12" s="142" t="s">
        <v>79</v>
      </c>
      <c r="AC12" s="29" t="s">
        <v>10</v>
      </c>
      <c r="AD12" s="29" t="s">
        <v>31</v>
      </c>
      <c r="AE12" s="148" t="s">
        <v>47</v>
      </c>
      <c r="AF12" s="148" t="s">
        <v>48</v>
      </c>
      <c r="AG12" s="148" t="s">
        <v>61</v>
      </c>
      <c r="AH12" s="148" t="s">
        <v>63</v>
      </c>
      <c r="AI12" s="148" t="s">
        <v>49</v>
      </c>
      <c r="AJ12" s="148" t="s">
        <v>78</v>
      </c>
      <c r="AK12" s="149" t="s">
        <v>64</v>
      </c>
      <c r="AL12" s="23" t="s">
        <v>18</v>
      </c>
      <c r="AM12" s="23" t="s">
        <v>20</v>
      </c>
    </row>
    <row r="13" spans="1:45" ht="15" x14ac:dyDescent="0.25">
      <c r="A13" s="37" t="s">
        <v>100</v>
      </c>
      <c r="C13" s="156"/>
      <c r="D13" s="124"/>
      <c r="E13" s="34"/>
      <c r="F13" s="39"/>
      <c r="G13" s="39"/>
      <c r="H13" s="85">
        <f t="shared" ref="H13:H78" si="1">G13-F13</f>
        <v>0</v>
      </c>
      <c r="I13" s="40"/>
      <c r="J13" s="40"/>
      <c r="K13" s="40"/>
      <c r="L13" s="40"/>
      <c r="M13" s="40"/>
      <c r="N13" s="40"/>
      <c r="O13" s="40"/>
      <c r="P13" s="41"/>
      <c r="Q13" s="41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2"/>
      <c r="AC13" s="32">
        <f>IF(D13="ATHLETE", $D$9, 0)</f>
        <v>0</v>
      </c>
      <c r="AD13" s="32">
        <f>IF(NOT(ISBLANK(C13)),IF(OR(A13="Cat. B Capsis Hotel Thessaloniki",A13="Cat. A Holiday Inn Thessaloniki",A13=""),0,120),)</f>
        <v>0</v>
      </c>
      <c r="AE13" s="32">
        <f>IF(E13="Single",$A$9,IF(E13="Double",$B$9,IF(E13="Triple",$C$9,0)))</f>
        <v>0</v>
      </c>
      <c r="AF13" s="32">
        <f>AE13*H13</f>
        <v>0</v>
      </c>
      <c r="AG13" s="147">
        <f>SUM(I13:O13)*$F$9</f>
        <v>0</v>
      </c>
      <c r="AH13" s="32">
        <f>(P13+Q13)*$H$9</f>
        <v>0</v>
      </c>
      <c r="AI13" s="32" cm="1">
        <f t="array" ref="AI13">SUM(R13:AA13*$G$9)</f>
        <v>0</v>
      </c>
      <c r="AJ13" s="32">
        <f t="shared" ref="AJ13:AJ76" si="2">IF(TRIM(AB13)="YES", 60, 0)</f>
        <v>0</v>
      </c>
      <c r="AK13" s="33">
        <f>AC13+AD13+AF13+AG13+AH13+AI13+AJ13</f>
        <v>0</v>
      </c>
    </row>
    <row r="14" spans="1:45" ht="15" x14ac:dyDescent="0.25">
      <c r="C14" s="156"/>
      <c r="D14" s="124"/>
      <c r="E14" s="34"/>
      <c r="F14" s="39"/>
      <c r="G14" s="39"/>
      <c r="H14" s="85">
        <f t="shared" si="1"/>
        <v>0</v>
      </c>
      <c r="I14" s="40"/>
      <c r="J14" s="40"/>
      <c r="K14" s="40"/>
      <c r="L14" s="40"/>
      <c r="M14" s="40"/>
      <c r="N14" s="40"/>
      <c r="O14" s="40"/>
      <c r="P14" s="41"/>
      <c r="Q14" s="41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2"/>
      <c r="AC14" s="32">
        <f>IF(D14="ATHLETE", $D$9, 0)</f>
        <v>0</v>
      </c>
      <c r="AD14" s="32">
        <f>IF(NOT(ISBLANK(C14)),IF(OR(A13="Cat. B Capsis Hotel Thessaloniki",A13="Cat. A Holiday Inn Thessaloniki",A13=""),0,120),)</f>
        <v>0</v>
      </c>
      <c r="AE14" s="32">
        <f>IF(E14="Single",$A$9,IF(E14="Double",$B$9,IF(E14="Triple",$C$9,0)))</f>
        <v>0</v>
      </c>
      <c r="AF14" s="32">
        <f>AE14*H14</f>
        <v>0</v>
      </c>
      <c r="AG14" s="32">
        <f>SUM(I14:O14)*$F$9</f>
        <v>0</v>
      </c>
      <c r="AH14" s="32">
        <f>(P14+Q14)*$H$9</f>
        <v>0</v>
      </c>
      <c r="AI14" s="32" cm="1">
        <f t="array" ref="AI14">SUM(R14:AA14*$G$9)</f>
        <v>0</v>
      </c>
      <c r="AJ14" s="32">
        <f t="shared" si="2"/>
        <v>0</v>
      </c>
      <c r="AK14" s="33">
        <f t="shared" ref="AK14:AK40" si="3">AC14+AD14+AF14+AG14+AH14+AI14+AJ14</f>
        <v>0</v>
      </c>
      <c r="AM14" s="111"/>
      <c r="AN14" s="121" t="s">
        <v>14</v>
      </c>
    </row>
    <row r="15" spans="1:45" ht="15" x14ac:dyDescent="0.25">
      <c r="A15" s="23" t="s">
        <v>94</v>
      </c>
      <c r="C15" s="156"/>
      <c r="D15" s="124"/>
      <c r="E15" s="34"/>
      <c r="F15" s="39"/>
      <c r="G15" s="39"/>
      <c r="H15" s="85">
        <f t="shared" si="1"/>
        <v>0</v>
      </c>
      <c r="I15" s="40"/>
      <c r="J15" s="40"/>
      <c r="K15" s="40"/>
      <c r="L15" s="40"/>
      <c r="M15" s="40"/>
      <c r="N15" s="40"/>
      <c r="O15" s="40"/>
      <c r="P15" s="41"/>
      <c r="Q15" s="41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2"/>
      <c r="AC15" s="32">
        <f>IF(D15="ATHLETE", $D$9, 0)</f>
        <v>0</v>
      </c>
      <c r="AD15" s="32">
        <f>IF(NOT(ISBLANK(C15)),IF(OR(A13="Cat. B Capsis Hotel Thessaloniki",A13="Cat. A Holiday Inn Thessaloniki",A13=""),0,120),)</f>
        <v>0</v>
      </c>
      <c r="AE15" s="32">
        <f>IF(E15="Single",$A$9,IF(E15="Double",$B$9,IF(E15="Triple",$C$9,0)))</f>
        <v>0</v>
      </c>
      <c r="AF15" s="32">
        <f>AE15*H15</f>
        <v>0</v>
      </c>
      <c r="AG15" s="32">
        <f>SUM(I15:O15)*$F$9</f>
        <v>0</v>
      </c>
      <c r="AH15" s="32">
        <f>(P15+Q15)*$H$9</f>
        <v>0</v>
      </c>
      <c r="AI15" s="32" cm="1">
        <f t="array" ref="AI15">SUM(R15:AA15*$G$9)</f>
        <v>0</v>
      </c>
      <c r="AJ15" s="32">
        <f t="shared" si="2"/>
        <v>0</v>
      </c>
      <c r="AK15" s="33">
        <f t="shared" si="3"/>
        <v>0</v>
      </c>
      <c r="AM15" s="23" t="s">
        <v>11</v>
      </c>
      <c r="AN15" s="121">
        <v>140</v>
      </c>
    </row>
    <row r="16" spans="1:45" ht="15" x14ac:dyDescent="0.25">
      <c r="A16" s="43"/>
      <c r="C16" s="156"/>
      <c r="D16" s="124"/>
      <c r="E16" s="34"/>
      <c r="F16" s="39"/>
      <c r="G16" s="39"/>
      <c r="H16" s="85">
        <f t="shared" si="1"/>
        <v>0</v>
      </c>
      <c r="I16" s="40"/>
      <c r="J16" s="40"/>
      <c r="K16" s="40"/>
      <c r="L16" s="40"/>
      <c r="M16" s="40"/>
      <c r="N16" s="40"/>
      <c r="O16" s="40"/>
      <c r="P16" s="41"/>
      <c r="Q16" s="41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2"/>
      <c r="AC16" s="32">
        <f>IF(D16="ATHLETE", $D$9, 0)</f>
        <v>0</v>
      </c>
      <c r="AD16" s="32">
        <f>IF(NOT(ISBLANK(C16)),IF(OR(A13="Cat. B Capsis Hotel Thessaloniki",A13="Cat. A Holiday Inn Thessaloniki",A13=""),0,120),)</f>
        <v>0</v>
      </c>
      <c r="AE16" s="32">
        <f>IF(E16="Single",$A$9,IF(E16="Double",$B$9,IF(E16="Triple",$C$9,0)))</f>
        <v>0</v>
      </c>
      <c r="AF16" s="32">
        <f>AE16*H16</f>
        <v>0</v>
      </c>
      <c r="AG16" s="32">
        <f>SUM(I16:O16)*$F$9</f>
        <v>0</v>
      </c>
      <c r="AH16" s="32">
        <f>(P16+Q16)*$H$9</f>
        <v>0</v>
      </c>
      <c r="AI16" s="32" cm="1">
        <f t="array" ref="AI16">SUM(R16:AA16*$G$9)</f>
        <v>0</v>
      </c>
      <c r="AJ16" s="32">
        <f t="shared" si="2"/>
        <v>0</v>
      </c>
      <c r="AK16" s="33">
        <f t="shared" si="3"/>
        <v>0</v>
      </c>
      <c r="AM16" s="121" t="s">
        <v>12</v>
      </c>
      <c r="AN16" s="121">
        <v>110</v>
      </c>
    </row>
    <row r="17" spans="3:40" ht="15" x14ac:dyDescent="0.25">
      <c r="C17" s="156"/>
      <c r="D17" s="124"/>
      <c r="E17" s="34"/>
      <c r="F17" s="39"/>
      <c r="G17" s="39"/>
      <c r="H17" s="85">
        <f t="shared" si="1"/>
        <v>0</v>
      </c>
      <c r="I17" s="40"/>
      <c r="J17" s="40"/>
      <c r="K17" s="40"/>
      <c r="L17" s="40"/>
      <c r="M17" s="40"/>
      <c r="N17" s="40"/>
      <c r="O17" s="40"/>
      <c r="P17" s="41"/>
      <c r="Q17" s="41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2"/>
      <c r="AC17" s="32">
        <f>IF(D17="ATHLETE", $D$9, 0)</f>
        <v>0</v>
      </c>
      <c r="AD17" s="32">
        <f>IF(NOT(ISBLANK(C17)),IF(OR(A13="Cat. B Capsis Hotel Thessaloniki",A13="Cat. A Holiday Inn Thessaloniki",A13=""),0,120),)</f>
        <v>0</v>
      </c>
      <c r="AE17" s="32">
        <f>IF(E17="Single",$A$9,IF(E17="Double",$B$9,IF(E17="Triple",$C$9,0)))</f>
        <v>0</v>
      </c>
      <c r="AF17" s="32">
        <f>AE17*H17</f>
        <v>0</v>
      </c>
      <c r="AG17" s="32">
        <f>SUM(I17:O17)*$F$9</f>
        <v>0</v>
      </c>
      <c r="AH17" s="32">
        <f>(P17+Q17)*$H$9</f>
        <v>0</v>
      </c>
      <c r="AI17" s="32" cm="1">
        <f t="array" ref="AI17">SUM(R17:AA17*$G$9)</f>
        <v>0</v>
      </c>
      <c r="AJ17" s="32">
        <f t="shared" si="2"/>
        <v>0</v>
      </c>
      <c r="AK17" s="33">
        <f t="shared" si="3"/>
        <v>0</v>
      </c>
      <c r="AM17" s="121" t="s">
        <v>13</v>
      </c>
      <c r="AN17" s="121">
        <v>90</v>
      </c>
    </row>
    <row r="18" spans="3:40" ht="15" x14ac:dyDescent="0.25">
      <c r="C18" s="156"/>
      <c r="D18" s="124"/>
      <c r="E18" s="34"/>
      <c r="F18" s="39"/>
      <c r="G18" s="39"/>
      <c r="H18" s="85">
        <f t="shared" si="1"/>
        <v>0</v>
      </c>
      <c r="I18" s="40"/>
      <c r="J18" s="40"/>
      <c r="K18" s="40"/>
      <c r="L18" s="40"/>
      <c r="M18" s="40"/>
      <c r="N18" s="40"/>
      <c r="O18" s="40"/>
      <c r="P18" s="41"/>
      <c r="Q18" s="41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2"/>
      <c r="AC18" s="32">
        <f>IF(D18="ATHLETE", $D$9, 0)</f>
        <v>0</v>
      </c>
      <c r="AD18" s="32">
        <f>IF(NOT(ISBLANK(C18)),IF(OR(A13="Cat. B Capsis Hotel Thessaloniki",A13="Cat. A Holiday Inn Thessaloniki",A13=""),0,120),)</f>
        <v>0</v>
      </c>
      <c r="AE18" s="32">
        <f>IF(E18="Single",$A$9,IF(E18="Double",$B$9,IF(E18="Triple",$C$9,0)))</f>
        <v>0</v>
      </c>
      <c r="AF18" s="32">
        <f>AE18*H18</f>
        <v>0</v>
      </c>
      <c r="AG18" s="32">
        <f>SUM(I18:O18)*$F$9</f>
        <v>0</v>
      </c>
      <c r="AH18" s="32">
        <f>(P18+Q18)*$H$9</f>
        <v>0</v>
      </c>
      <c r="AI18" s="32" cm="1">
        <f t="array" ref="AI18">SUM(R18:AA18*$G$9)</f>
        <v>0</v>
      </c>
      <c r="AJ18" s="32">
        <f t="shared" si="2"/>
        <v>0</v>
      </c>
      <c r="AK18" s="33">
        <f t="shared" si="3"/>
        <v>0</v>
      </c>
    </row>
    <row r="19" spans="3:40" ht="15" x14ac:dyDescent="0.25">
      <c r="C19" s="156"/>
      <c r="D19" s="124"/>
      <c r="E19" s="34"/>
      <c r="F19" s="39"/>
      <c r="G19" s="39"/>
      <c r="H19" s="85">
        <f t="shared" si="1"/>
        <v>0</v>
      </c>
      <c r="I19" s="40"/>
      <c r="J19" s="40"/>
      <c r="K19" s="40"/>
      <c r="L19" s="40"/>
      <c r="M19" s="40"/>
      <c r="N19" s="40"/>
      <c r="O19" s="40"/>
      <c r="P19" s="41"/>
      <c r="Q19" s="41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2"/>
      <c r="AC19" s="32">
        <f>IF(D19="ATHLETE", $D$9, 0)</f>
        <v>0</v>
      </c>
      <c r="AD19" s="32">
        <f>IF(NOT(ISBLANK(C19)),IF(OR(A13="Cat. B Capsis Hotel Thessaloniki",A13="Cat. A Holiday Inn Thessaloniki",A13=""),0,120),)</f>
        <v>0</v>
      </c>
      <c r="AE19" s="32">
        <f>IF(E19="Single",$A$9,IF(E19="Double",$B$9,IF(E19="Triple",$C$9,0)))</f>
        <v>0</v>
      </c>
      <c r="AF19" s="32">
        <f>AE19*H19</f>
        <v>0</v>
      </c>
      <c r="AG19" s="32">
        <f>SUM(I19:O19)*$F$9</f>
        <v>0</v>
      </c>
      <c r="AH19" s="32">
        <f>(P19+Q19)*$H$9</f>
        <v>0</v>
      </c>
      <c r="AI19" s="32" cm="1">
        <f t="array" ref="AI19">SUM(R19:AA19*$G$9)</f>
        <v>0</v>
      </c>
      <c r="AJ19" s="32">
        <f t="shared" si="2"/>
        <v>0</v>
      </c>
      <c r="AK19" s="33">
        <f t="shared" si="3"/>
        <v>0</v>
      </c>
      <c r="AM19" s="23" t="s">
        <v>15</v>
      </c>
      <c r="AN19" s="121">
        <v>30</v>
      </c>
    </row>
    <row r="20" spans="3:40" ht="15" x14ac:dyDescent="0.25">
      <c r="C20" s="156"/>
      <c r="D20" s="124"/>
      <c r="E20" s="34"/>
      <c r="F20" s="39"/>
      <c r="G20" s="39"/>
      <c r="H20" s="85">
        <f t="shared" si="1"/>
        <v>0</v>
      </c>
      <c r="I20" s="40"/>
      <c r="J20" s="40"/>
      <c r="K20" s="40"/>
      <c r="L20" s="40"/>
      <c r="M20" s="40"/>
      <c r="N20" s="40"/>
      <c r="O20" s="40"/>
      <c r="P20" s="41"/>
      <c r="Q20" s="41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2"/>
      <c r="AC20" s="32">
        <f>IF(D20="ATHLETE", $D$9, 0)</f>
        <v>0</v>
      </c>
      <c r="AD20" s="32">
        <f>IF(NOT(ISBLANK(C20)),IF(OR(A13="Cat. B Capsis Hotel Thessaloniki",A13="Cat. A Holiday Inn Thessaloniki",A13=""),0,120),)</f>
        <v>0</v>
      </c>
      <c r="AE20" s="32">
        <f>IF(E20="Single",$A$9,IF(E20="Double",$B$9,IF(E20="Triple",$C$9,0)))</f>
        <v>0</v>
      </c>
      <c r="AF20" s="32">
        <f>AE20*H20</f>
        <v>0</v>
      </c>
      <c r="AG20" s="32">
        <f>SUM(I20:O20)*$F$9</f>
        <v>0</v>
      </c>
      <c r="AH20" s="32">
        <f>(P20+Q20)*$H$9</f>
        <v>0</v>
      </c>
      <c r="AI20" s="32" cm="1">
        <f t="array" ref="AI20">SUM(R20:AA20*$G$9)</f>
        <v>0</v>
      </c>
      <c r="AJ20" s="32">
        <f t="shared" si="2"/>
        <v>0</v>
      </c>
      <c r="AK20" s="33">
        <f t="shared" si="3"/>
        <v>0</v>
      </c>
      <c r="AM20" s="23" t="s">
        <v>16</v>
      </c>
      <c r="AN20" s="121">
        <v>20</v>
      </c>
    </row>
    <row r="21" spans="3:40" ht="15" x14ac:dyDescent="0.25">
      <c r="C21" s="156"/>
      <c r="D21" s="124"/>
      <c r="E21" s="34"/>
      <c r="F21" s="39"/>
      <c r="G21" s="39"/>
      <c r="H21" s="85">
        <f t="shared" si="1"/>
        <v>0</v>
      </c>
      <c r="I21" s="40"/>
      <c r="J21" s="40"/>
      <c r="K21" s="40"/>
      <c r="L21" s="40"/>
      <c r="M21" s="40"/>
      <c r="N21" s="40"/>
      <c r="O21" s="40"/>
      <c r="P21" s="41"/>
      <c r="Q21" s="41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2"/>
      <c r="AC21" s="32">
        <f>IF(D21="ATHLETE", $D$9, 0)</f>
        <v>0</v>
      </c>
      <c r="AD21" s="32">
        <f>IF(NOT(ISBLANK(C21)),IF(OR(A13="Cat. B Capsis Hotel Thessaloniki",A13="Cat. A Holiday Inn Thessaloniki",A13=""),0,120),)</f>
        <v>0</v>
      </c>
      <c r="AE21" s="32">
        <f>IF(E21="Single",$A$9,IF(E21="Double",$B$9,IF(E21="Triple",$C$9,0)))</f>
        <v>0</v>
      </c>
      <c r="AF21" s="32">
        <f>AE21*H21</f>
        <v>0</v>
      </c>
      <c r="AG21" s="32">
        <f>SUM(I21:O21)*$F$9</f>
        <v>0</v>
      </c>
      <c r="AH21" s="32">
        <f>(P21+Q21)*$H$9</f>
        <v>0</v>
      </c>
      <c r="AI21" s="32" cm="1">
        <f t="array" ref="AI21">SUM(R21:AA21*$G$9)</f>
        <v>0</v>
      </c>
      <c r="AJ21" s="32">
        <f t="shared" si="2"/>
        <v>0</v>
      </c>
      <c r="AK21" s="33">
        <f t="shared" si="3"/>
        <v>0</v>
      </c>
      <c r="AM21" s="121" t="s">
        <v>17</v>
      </c>
      <c r="AN21" s="121">
        <v>30</v>
      </c>
    </row>
    <row r="22" spans="3:40" ht="15" x14ac:dyDescent="0.25">
      <c r="C22" s="157"/>
      <c r="D22" s="124"/>
      <c r="E22" s="34"/>
      <c r="F22" s="39"/>
      <c r="G22" s="39"/>
      <c r="H22" s="85">
        <f t="shared" si="1"/>
        <v>0</v>
      </c>
      <c r="I22" s="40"/>
      <c r="J22" s="40"/>
      <c r="K22" s="40"/>
      <c r="L22" s="40"/>
      <c r="M22" s="40"/>
      <c r="N22" s="40"/>
      <c r="O22" s="40"/>
      <c r="P22" s="41"/>
      <c r="Q22" s="41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2"/>
      <c r="AC22" s="32">
        <f>IF(D22="ATHLETE", $D$9, 0)</f>
        <v>0</v>
      </c>
      <c r="AD22" s="32">
        <f>IF(NOT(ISBLANK(C22)),IF(OR(A13="Cat. B Capsis Hotel Thessaloniki",A13="Cat. A Holiday Inn Thessaloniki",A13=""),0,120),)</f>
        <v>0</v>
      </c>
      <c r="AE22" s="32">
        <f>IF(E22="Single",$A$9,IF(E22="Double",$B$9,IF(E22="Triple",$C$9,0)))</f>
        <v>0</v>
      </c>
      <c r="AF22" s="32">
        <f>AE22*H22</f>
        <v>0</v>
      </c>
      <c r="AG22" s="32">
        <f>SUM(I22:O22)*$F$9</f>
        <v>0</v>
      </c>
      <c r="AH22" s="32">
        <f>(P22+Q22)*$H$9</f>
        <v>0</v>
      </c>
      <c r="AI22" s="32" cm="1">
        <f t="array" ref="AI22">SUM(R22:AA22*$G$9)</f>
        <v>0</v>
      </c>
      <c r="AJ22" s="32">
        <f t="shared" si="2"/>
        <v>0</v>
      </c>
      <c r="AK22" s="33">
        <f t="shared" si="3"/>
        <v>0</v>
      </c>
    </row>
    <row r="23" spans="3:40" ht="15" x14ac:dyDescent="0.25">
      <c r="C23" s="157"/>
      <c r="D23" s="124"/>
      <c r="E23" s="34"/>
      <c r="F23" s="39"/>
      <c r="G23" s="39"/>
      <c r="H23" s="85">
        <f t="shared" si="1"/>
        <v>0</v>
      </c>
      <c r="I23" s="40"/>
      <c r="J23" s="40"/>
      <c r="K23" s="40"/>
      <c r="L23" s="40"/>
      <c r="M23" s="40"/>
      <c r="N23" s="40"/>
      <c r="O23" s="40"/>
      <c r="P23" s="41"/>
      <c r="Q23" s="41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2"/>
      <c r="AC23" s="32">
        <f>IF(D23="ATHLETE", $D$9, 0)</f>
        <v>0</v>
      </c>
      <c r="AD23" s="32">
        <f>IF(NOT(ISBLANK(C23)),IF(OR(A13="Cat. B Capsis Hotel Thessaloniki",A13="Cat. A Holiday Inn Thessaloniki",A13=""),0,120),)</f>
        <v>0</v>
      </c>
      <c r="AE23" s="32">
        <f>IF(E23="Single",$A$9,IF(E23="Double",$B$9,IF(E23="Triple",$C$9,0)))</f>
        <v>0</v>
      </c>
      <c r="AF23" s="32">
        <f>AE23*H23</f>
        <v>0</v>
      </c>
      <c r="AG23" s="32">
        <f>SUM(I23:O23)*$F$9</f>
        <v>0</v>
      </c>
      <c r="AH23" s="32">
        <f>(P23+Q23)*$H$9</f>
        <v>0</v>
      </c>
      <c r="AI23" s="32" cm="1">
        <f t="array" ref="AI23">SUM(R23:AA23*$G$9)</f>
        <v>0</v>
      </c>
      <c r="AJ23" s="32">
        <f t="shared" si="2"/>
        <v>0</v>
      </c>
      <c r="AK23" s="33">
        <f t="shared" si="3"/>
        <v>0</v>
      </c>
    </row>
    <row r="24" spans="3:40" ht="15" x14ac:dyDescent="0.25">
      <c r="C24" s="158"/>
      <c r="D24" s="124"/>
      <c r="E24" s="34"/>
      <c r="F24" s="39"/>
      <c r="G24" s="39"/>
      <c r="H24" s="85">
        <f t="shared" si="1"/>
        <v>0</v>
      </c>
      <c r="I24" s="40"/>
      <c r="J24" s="40"/>
      <c r="K24" s="40"/>
      <c r="L24" s="40"/>
      <c r="M24" s="40"/>
      <c r="N24" s="40"/>
      <c r="O24" s="40"/>
      <c r="P24" s="41"/>
      <c r="Q24" s="41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2"/>
      <c r="AC24" s="32">
        <f>IF(D24="ATHLETE", $D$9, 0)</f>
        <v>0</v>
      </c>
      <c r="AD24" s="32">
        <f>IF(NOT(ISBLANK(C24)),IF(OR(A13="Cat. B Capsis Hotel Thessaloniki",A13="Cat. A Holiday Inn Thessaloniki",A13=""),0,120),)</f>
        <v>0</v>
      </c>
      <c r="AE24" s="32">
        <f>IF(E24="Single",$A$9,IF(E24="Double",$B$9,IF(E24="Triple",$C$9,0)))</f>
        <v>0</v>
      </c>
      <c r="AF24" s="32">
        <f>AE24*H24</f>
        <v>0</v>
      </c>
      <c r="AG24" s="32">
        <f>SUM(I24:O24)*$F$9</f>
        <v>0</v>
      </c>
      <c r="AH24" s="32">
        <f>(P24+Q24)*$H$9</f>
        <v>0</v>
      </c>
      <c r="AI24" s="32" cm="1">
        <f t="array" ref="AI24">SUM(R24:AA24*$G$9)</f>
        <v>0</v>
      </c>
      <c r="AJ24" s="32">
        <f t="shared" si="2"/>
        <v>0</v>
      </c>
      <c r="AK24" s="33">
        <f t="shared" si="3"/>
        <v>0</v>
      </c>
    </row>
    <row r="25" spans="3:40" ht="15" x14ac:dyDescent="0.25">
      <c r="C25" s="158"/>
      <c r="D25" s="124"/>
      <c r="E25" s="34"/>
      <c r="F25" s="39"/>
      <c r="G25" s="39"/>
      <c r="H25" s="85">
        <f t="shared" si="1"/>
        <v>0</v>
      </c>
      <c r="I25" s="40"/>
      <c r="J25" s="40"/>
      <c r="K25" s="40"/>
      <c r="L25" s="40"/>
      <c r="M25" s="40"/>
      <c r="N25" s="40"/>
      <c r="O25" s="40"/>
      <c r="P25" s="41"/>
      <c r="Q25" s="41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2"/>
      <c r="AC25" s="32">
        <f>IF(D25="ATHLETE", $D$9, 0)</f>
        <v>0</v>
      </c>
      <c r="AD25" s="32">
        <f>IF(NOT(ISBLANK(C25)),IF(OR(A13="Cat. B Capsis Hotel Thessaloniki",A13="Cat. A Holiday Inn Thessaloniki",A13=""),0,120),)</f>
        <v>0</v>
      </c>
      <c r="AE25" s="32">
        <f>IF(E25="Single",$A$9,IF(E25="Double",$B$9,IF(E25="Triple",$C$9,0)))</f>
        <v>0</v>
      </c>
      <c r="AF25" s="32">
        <f>AE25*H25</f>
        <v>0</v>
      </c>
      <c r="AG25" s="32">
        <f>SUM(I25:O25)*$F$9</f>
        <v>0</v>
      </c>
      <c r="AH25" s="32">
        <f>(P25+Q25)*$H$9</f>
        <v>0</v>
      </c>
      <c r="AI25" s="32" cm="1">
        <f t="array" ref="AI25">SUM(R25:AA25*$G$9)</f>
        <v>0</v>
      </c>
      <c r="AJ25" s="32">
        <f t="shared" si="2"/>
        <v>0</v>
      </c>
      <c r="AK25" s="33">
        <f t="shared" si="3"/>
        <v>0</v>
      </c>
      <c r="AL25" s="23" t="s">
        <v>19</v>
      </c>
      <c r="AM25" s="23" t="s">
        <v>92</v>
      </c>
    </row>
    <row r="26" spans="3:40" ht="15" x14ac:dyDescent="0.25">
      <c r="C26" s="158"/>
      <c r="D26" s="124"/>
      <c r="E26" s="34"/>
      <c r="F26" s="39"/>
      <c r="G26" s="39"/>
      <c r="H26" s="85">
        <f t="shared" si="1"/>
        <v>0</v>
      </c>
      <c r="I26" s="40"/>
      <c r="J26" s="40"/>
      <c r="K26" s="40"/>
      <c r="L26" s="40"/>
      <c r="M26" s="40"/>
      <c r="N26" s="40"/>
      <c r="O26" s="40"/>
      <c r="P26" s="41"/>
      <c r="Q26" s="41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2"/>
      <c r="AC26" s="32">
        <f>IF(D26="ATHLETE", $D$9, 0)</f>
        <v>0</v>
      </c>
      <c r="AD26" s="32">
        <f>IF(NOT(ISBLANK(C26)),IF(OR(A13="Cat. B Capsis Hotel Thessaloniki",A13="Cat. A Holiday Inn Thessaloniki",A13=""),0,120),)</f>
        <v>0</v>
      </c>
      <c r="AE26" s="32">
        <f>IF(E26="Single",$A$9,IF(E26="Double",$B$9,IF(E26="Triple",$C$9,0)))</f>
        <v>0</v>
      </c>
      <c r="AF26" s="32">
        <f>AE26*H26</f>
        <v>0</v>
      </c>
      <c r="AG26" s="32">
        <f>SUM(I26:O26)*$F$9</f>
        <v>0</v>
      </c>
      <c r="AH26" s="32">
        <f>(P26+Q26)*$H$9</f>
        <v>0</v>
      </c>
      <c r="AI26" s="32" cm="1">
        <f t="array" ref="AI26">SUM(R26:AA26*$G$9)</f>
        <v>0</v>
      </c>
      <c r="AJ26" s="32">
        <f t="shared" si="2"/>
        <v>0</v>
      </c>
      <c r="AK26" s="33">
        <f t="shared" si="3"/>
        <v>0</v>
      </c>
      <c r="AM26" s="121" t="s">
        <v>14</v>
      </c>
    </row>
    <row r="27" spans="3:40" ht="15" x14ac:dyDescent="0.25">
      <c r="C27" s="158"/>
      <c r="D27" s="124"/>
      <c r="E27" s="34"/>
      <c r="F27" s="39"/>
      <c r="G27" s="39"/>
      <c r="H27" s="85">
        <f t="shared" si="1"/>
        <v>0</v>
      </c>
      <c r="I27" s="40"/>
      <c r="J27" s="40"/>
      <c r="K27" s="40"/>
      <c r="L27" s="40"/>
      <c r="M27" s="40"/>
      <c r="N27" s="40"/>
      <c r="O27" s="40"/>
      <c r="P27" s="41"/>
      <c r="Q27" s="41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2"/>
      <c r="AC27" s="32">
        <f>IF(D27="ATHLETE", $D$9, 0)</f>
        <v>0</v>
      </c>
      <c r="AD27" s="32">
        <f>IF(NOT(ISBLANK(C27)),IF(OR(A13="Cat. B Capsis Hotel Thessaloniki",A13="Cat. A Holiday Inn Thessaloniki",A13=""),0,120),)</f>
        <v>0</v>
      </c>
      <c r="AE27" s="32">
        <f>IF(E27="Single",$A$9,IF(E27="Double",$B$9,IF(E27="Triple",$C$9,0)))</f>
        <v>0</v>
      </c>
      <c r="AF27" s="32">
        <f>AE27*H27</f>
        <v>0</v>
      </c>
      <c r="AG27" s="32">
        <f>SUM(I27:O27)*$F$9</f>
        <v>0</v>
      </c>
      <c r="AH27" s="32">
        <f>(P27+Q27)*$H$9</f>
        <v>0</v>
      </c>
      <c r="AI27" s="32" cm="1">
        <f t="array" ref="AI27">SUM(R27:AA27*$G$9)</f>
        <v>0</v>
      </c>
      <c r="AJ27" s="32">
        <f t="shared" si="2"/>
        <v>0</v>
      </c>
      <c r="AK27" s="33">
        <f t="shared" si="3"/>
        <v>0</v>
      </c>
      <c r="AM27" s="23" t="s">
        <v>11</v>
      </c>
      <c r="AN27" s="121">
        <v>130</v>
      </c>
    </row>
    <row r="28" spans="3:40" ht="15" x14ac:dyDescent="0.25">
      <c r="C28" s="158"/>
      <c r="D28" s="124"/>
      <c r="E28" s="34"/>
      <c r="F28" s="39"/>
      <c r="G28" s="39"/>
      <c r="H28" s="85">
        <f t="shared" si="1"/>
        <v>0</v>
      </c>
      <c r="I28" s="40"/>
      <c r="J28" s="40"/>
      <c r="K28" s="40"/>
      <c r="L28" s="40"/>
      <c r="M28" s="40"/>
      <c r="N28" s="40"/>
      <c r="O28" s="40"/>
      <c r="P28" s="41"/>
      <c r="Q28" s="41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2"/>
      <c r="AC28" s="32">
        <f>IF(D28="ATHLETE", $D$9, 0)</f>
        <v>0</v>
      </c>
      <c r="AD28" s="32">
        <f>IF(NOT(ISBLANK(C28)),IF(OR(A13="Cat. B Capsis Hotel Thessaloniki",A13="Cat. A Holiday Inn Thessaloniki",A13=""),0,120),)</f>
        <v>0</v>
      </c>
      <c r="AE28" s="32">
        <f>IF(E28="Single",$A$9,IF(E28="Double",$B$9,IF(E28="Triple",$C$9,0)))</f>
        <v>0</v>
      </c>
      <c r="AF28" s="32">
        <f>AE28*H28</f>
        <v>0</v>
      </c>
      <c r="AG28" s="32">
        <f>SUM(I28:O28)*$F$9</f>
        <v>0</v>
      </c>
      <c r="AH28" s="32">
        <f>(P28+Q28)*$H$9</f>
        <v>0</v>
      </c>
      <c r="AI28" s="32" cm="1">
        <f t="array" ref="AI28">SUM(R28:AA28*$G$9)</f>
        <v>0</v>
      </c>
      <c r="AJ28" s="32">
        <f t="shared" si="2"/>
        <v>0</v>
      </c>
      <c r="AK28" s="33">
        <f t="shared" si="3"/>
        <v>0</v>
      </c>
      <c r="AM28" s="121" t="s">
        <v>12</v>
      </c>
      <c r="AN28" s="121">
        <v>98</v>
      </c>
    </row>
    <row r="29" spans="3:40" ht="15" x14ac:dyDescent="0.25">
      <c r="C29" s="158"/>
      <c r="D29" s="124"/>
      <c r="E29" s="34"/>
      <c r="F29" s="39"/>
      <c r="G29" s="39"/>
      <c r="H29" s="85">
        <f t="shared" si="1"/>
        <v>0</v>
      </c>
      <c r="I29" s="40"/>
      <c r="J29" s="40"/>
      <c r="K29" s="40"/>
      <c r="L29" s="40"/>
      <c r="M29" s="40"/>
      <c r="N29" s="40"/>
      <c r="O29" s="40"/>
      <c r="P29" s="41"/>
      <c r="Q29" s="41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2"/>
      <c r="AC29" s="32">
        <f>IF(D29="ATHLETE", $D$9, 0)</f>
        <v>0</v>
      </c>
      <c r="AD29" s="32">
        <f>IF(NOT(ISBLANK(C29)),IF(OR(A13="Cat. B Capsis Hotel Thessaloniki",A13="Cat. A Holiday Inn Thessaloniki",A13=""),0,120),)</f>
        <v>0</v>
      </c>
      <c r="AE29" s="32">
        <f>IF(E29="Single",$A$9,IF(E29="Double",$B$9,IF(E29="Triple",$C$9,0)))</f>
        <v>0</v>
      </c>
      <c r="AF29" s="32">
        <f>AE29*H29</f>
        <v>0</v>
      </c>
      <c r="AG29" s="32">
        <f>SUM(I29:O29)*$F$9</f>
        <v>0</v>
      </c>
      <c r="AH29" s="32">
        <f>(P29+Q29)*$H$9</f>
        <v>0</v>
      </c>
      <c r="AI29" s="32" cm="1">
        <f t="array" ref="AI29">SUM(R29:AA29*$G$9)</f>
        <v>0</v>
      </c>
      <c r="AJ29" s="32">
        <f t="shared" si="2"/>
        <v>0</v>
      </c>
      <c r="AK29" s="33">
        <f t="shared" si="3"/>
        <v>0</v>
      </c>
      <c r="AM29" s="121" t="s">
        <v>13</v>
      </c>
      <c r="AN29" s="121">
        <v>80</v>
      </c>
    </row>
    <row r="30" spans="3:40" ht="15" x14ac:dyDescent="0.25">
      <c r="C30" s="158"/>
      <c r="D30" s="124"/>
      <c r="E30" s="34"/>
      <c r="F30" s="39"/>
      <c r="G30" s="39"/>
      <c r="H30" s="85">
        <f t="shared" si="1"/>
        <v>0</v>
      </c>
      <c r="I30" s="40"/>
      <c r="J30" s="40"/>
      <c r="K30" s="40"/>
      <c r="L30" s="40"/>
      <c r="M30" s="40"/>
      <c r="N30" s="40"/>
      <c r="O30" s="40"/>
      <c r="P30" s="41"/>
      <c r="Q30" s="41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2"/>
      <c r="AC30" s="32">
        <f>IF(D30="ATHLETE", $D$9, 0)</f>
        <v>0</v>
      </c>
      <c r="AD30" s="32">
        <f>IF(NOT(ISBLANK(C30)),IF(OR(A13="Cat. B Capsis Hotel Thessaloniki",A13="Cat. A Holiday Inn Thessaloniki",A13=""),0,120),)</f>
        <v>0</v>
      </c>
      <c r="AE30" s="32">
        <f>IF(E30="Single",$A$9,IF(E30="Double",$B$9,IF(E30="Triple",$C$9,0)))</f>
        <v>0</v>
      </c>
      <c r="AF30" s="32">
        <f>AE30*H30</f>
        <v>0</v>
      </c>
      <c r="AG30" s="32">
        <f>SUM(I30:O30)*$F$9</f>
        <v>0</v>
      </c>
      <c r="AH30" s="32">
        <f>(P30+Q30)*$H$9</f>
        <v>0</v>
      </c>
      <c r="AI30" s="32" cm="1">
        <f t="array" ref="AI30">SUM(R30:AA30*$G$9)</f>
        <v>0</v>
      </c>
      <c r="AJ30" s="32">
        <f t="shared" si="2"/>
        <v>0</v>
      </c>
      <c r="AK30" s="33">
        <f t="shared" si="3"/>
        <v>0</v>
      </c>
    </row>
    <row r="31" spans="3:40" ht="15" x14ac:dyDescent="0.25">
      <c r="C31" s="158"/>
      <c r="D31" s="124"/>
      <c r="E31" s="34"/>
      <c r="F31" s="39"/>
      <c r="G31" s="39"/>
      <c r="H31" s="85">
        <f t="shared" si="1"/>
        <v>0</v>
      </c>
      <c r="I31" s="40"/>
      <c r="J31" s="40"/>
      <c r="K31" s="40"/>
      <c r="L31" s="40"/>
      <c r="M31" s="40"/>
      <c r="N31" s="40"/>
      <c r="O31" s="40"/>
      <c r="P31" s="41"/>
      <c r="Q31" s="41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2"/>
      <c r="AC31" s="32">
        <f>IF(D31="ATHLETE", $D$9, 0)</f>
        <v>0</v>
      </c>
      <c r="AD31" s="32">
        <f>IF(NOT(ISBLANK(C31)),IF(OR(A13="Cat. B Capsis Hotel Thessaloniki",A13="Cat. A Holiday Inn Thessaloniki",A13=""),0,120),)</f>
        <v>0</v>
      </c>
      <c r="AE31" s="32">
        <f>IF(E31="Single",$A$9,IF(E31="Double",$B$9,IF(E31="Triple",$C$9,0)))</f>
        <v>0</v>
      </c>
      <c r="AF31" s="32">
        <f>AE31*H31</f>
        <v>0</v>
      </c>
      <c r="AG31" s="32">
        <f>SUM(I31:O31)*$F$9</f>
        <v>0</v>
      </c>
      <c r="AH31" s="32">
        <f>(P31+Q31)*$H$9</f>
        <v>0</v>
      </c>
      <c r="AI31" s="32" cm="1">
        <f t="array" ref="AI31">SUM(R31:AA31*$G$9)</f>
        <v>0</v>
      </c>
      <c r="AJ31" s="32">
        <f t="shared" si="2"/>
        <v>0</v>
      </c>
      <c r="AK31" s="33">
        <f t="shared" si="3"/>
        <v>0</v>
      </c>
      <c r="AM31" s="23" t="s">
        <v>15</v>
      </c>
      <c r="AN31" s="121">
        <v>25</v>
      </c>
    </row>
    <row r="32" spans="3:40" ht="15" x14ac:dyDescent="0.25">
      <c r="C32" s="158"/>
      <c r="D32" s="124"/>
      <c r="E32" s="34"/>
      <c r="F32" s="39"/>
      <c r="G32" s="39"/>
      <c r="H32" s="85">
        <f t="shared" si="1"/>
        <v>0</v>
      </c>
      <c r="I32" s="40"/>
      <c r="J32" s="40"/>
      <c r="K32" s="40"/>
      <c r="L32" s="40"/>
      <c r="M32" s="40"/>
      <c r="N32" s="40"/>
      <c r="O32" s="40"/>
      <c r="P32" s="41"/>
      <c r="Q32" s="41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2"/>
      <c r="AC32" s="32">
        <f>IF(D32="ATHLETE", $D$9, 0)</f>
        <v>0</v>
      </c>
      <c r="AD32" s="32">
        <f>IF(NOT(ISBLANK(C32)),IF(OR(A13="Cat. B Capsis Hotel Thessaloniki",A13="Cat. A Holiday Inn Thessaloniki",A13=""),0,120),)</f>
        <v>0</v>
      </c>
      <c r="AE32" s="32">
        <f>IF(E32="Single",$A$9,IF(E32="Double",$B$9,IF(E32="Triple",$C$9,0)))</f>
        <v>0</v>
      </c>
      <c r="AF32" s="32">
        <f>AE32*H32</f>
        <v>0</v>
      </c>
      <c r="AG32" s="32">
        <f>SUM(I32:O32)*$F$9</f>
        <v>0</v>
      </c>
      <c r="AH32" s="32">
        <f>(P32+Q32)*$H$9</f>
        <v>0</v>
      </c>
      <c r="AI32" s="32" cm="1">
        <f t="array" ref="AI32">SUM(R32:AA32*$G$9)</f>
        <v>0</v>
      </c>
      <c r="AJ32" s="32">
        <f t="shared" si="2"/>
        <v>0</v>
      </c>
      <c r="AK32" s="33">
        <f t="shared" si="3"/>
        <v>0</v>
      </c>
      <c r="AM32" s="23" t="s">
        <v>16</v>
      </c>
      <c r="AN32" s="121">
        <v>20</v>
      </c>
    </row>
    <row r="33" spans="3:40" ht="15" x14ac:dyDescent="0.25">
      <c r="C33" s="158"/>
      <c r="D33" s="124"/>
      <c r="E33" s="34"/>
      <c r="F33" s="39"/>
      <c r="G33" s="39"/>
      <c r="H33" s="85">
        <f t="shared" si="1"/>
        <v>0</v>
      </c>
      <c r="I33" s="40"/>
      <c r="J33" s="40"/>
      <c r="K33" s="40"/>
      <c r="L33" s="40"/>
      <c r="M33" s="40"/>
      <c r="N33" s="40"/>
      <c r="O33" s="40"/>
      <c r="P33" s="41"/>
      <c r="Q33" s="41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2"/>
      <c r="AC33" s="32">
        <f>IF(D33="ATHLETE", $D$9, 0)</f>
        <v>0</v>
      </c>
      <c r="AD33" s="32">
        <f>IF(NOT(ISBLANK(C33)),IF(OR(A13="Cat. B Capsis Hotel Thessaloniki",A13="Cat. A Holiday Inn Thessaloniki",A13=""),0,120),)</f>
        <v>0</v>
      </c>
      <c r="AE33" s="32">
        <f>IF(E33="Single",$A$9,IF(E33="Double",$B$9,IF(E33="Triple",$C$9,0)))</f>
        <v>0</v>
      </c>
      <c r="AF33" s="32">
        <f>AE33*H33</f>
        <v>0</v>
      </c>
      <c r="AG33" s="32">
        <f>SUM(I33:O33)*$F$9</f>
        <v>0</v>
      </c>
      <c r="AH33" s="32">
        <f>(P33+Q33)*$H$9</f>
        <v>0</v>
      </c>
      <c r="AI33" s="32" cm="1">
        <f t="array" ref="AI33">SUM(R33:AA33*$G$9)</f>
        <v>0</v>
      </c>
      <c r="AJ33" s="32">
        <f t="shared" si="2"/>
        <v>0</v>
      </c>
      <c r="AK33" s="33">
        <f t="shared" si="3"/>
        <v>0</v>
      </c>
      <c r="AM33" s="121" t="s">
        <v>17</v>
      </c>
      <c r="AN33" s="121">
        <v>25</v>
      </c>
    </row>
    <row r="34" spans="3:40" ht="15" x14ac:dyDescent="0.25">
      <c r="C34" s="158"/>
      <c r="D34" s="124"/>
      <c r="E34" s="34"/>
      <c r="F34" s="39"/>
      <c r="G34" s="39"/>
      <c r="H34" s="85">
        <f t="shared" si="1"/>
        <v>0</v>
      </c>
      <c r="I34" s="40"/>
      <c r="J34" s="40"/>
      <c r="K34" s="40"/>
      <c r="L34" s="40"/>
      <c r="M34" s="40"/>
      <c r="N34" s="40"/>
      <c r="O34" s="40"/>
      <c r="P34" s="41"/>
      <c r="Q34" s="41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2"/>
      <c r="AC34" s="32">
        <f>IF(D34="ATHLETE", $D$9, 0)</f>
        <v>0</v>
      </c>
      <c r="AD34" s="32">
        <f>IF(NOT(ISBLANK(C34)),IF(OR(A13="Cat. B Capsis Hotel Thessaloniki",A13="Cat. A Holiday Inn Thessaloniki",A13=""),0,120),)</f>
        <v>0</v>
      </c>
      <c r="AE34" s="32">
        <f>IF(E34="Single",$A$9,IF(E34="Double",$B$9,IF(E34="Triple",$C$9,0)))</f>
        <v>0</v>
      </c>
      <c r="AF34" s="32">
        <f>AE34*H34</f>
        <v>0</v>
      </c>
      <c r="AG34" s="32">
        <f>SUM(I34:O34)*$F$9</f>
        <v>0</v>
      </c>
      <c r="AH34" s="32">
        <f>(P34+Q34)*$H$9</f>
        <v>0</v>
      </c>
      <c r="AI34" s="32" cm="1">
        <f t="array" ref="AI34">SUM(R34:AA34*$G$9)</f>
        <v>0</v>
      </c>
      <c r="AJ34" s="32">
        <f t="shared" si="2"/>
        <v>0</v>
      </c>
      <c r="AK34" s="33">
        <f t="shared" si="3"/>
        <v>0</v>
      </c>
    </row>
    <row r="35" spans="3:40" ht="15" x14ac:dyDescent="0.25">
      <c r="C35" s="158"/>
      <c r="D35" s="124"/>
      <c r="E35" s="34"/>
      <c r="F35" s="39"/>
      <c r="G35" s="39"/>
      <c r="H35" s="85">
        <f t="shared" si="1"/>
        <v>0</v>
      </c>
      <c r="I35" s="40"/>
      <c r="J35" s="40"/>
      <c r="K35" s="40"/>
      <c r="L35" s="40"/>
      <c r="M35" s="40"/>
      <c r="N35" s="40"/>
      <c r="O35" s="40"/>
      <c r="P35" s="41"/>
      <c r="Q35" s="41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2"/>
      <c r="AC35" s="32">
        <f>IF(D35="ATHLETE", $D$9, 0)</f>
        <v>0</v>
      </c>
      <c r="AD35" s="32">
        <f>IF(NOT(ISBLANK(C35)),IF(OR(A13="Cat. B Capsis Hotel Thessaloniki",A13="Cat. A Holiday Inn Thessaloniki",A13=""),0,120),)</f>
        <v>0</v>
      </c>
      <c r="AE35" s="32">
        <f>IF(E35="Single",$A$9,IF(E35="Double",$B$9,IF(E35="Triple",$C$9,0)))</f>
        <v>0</v>
      </c>
      <c r="AF35" s="32">
        <f>AE35*H35</f>
        <v>0</v>
      </c>
      <c r="AG35" s="32">
        <f>SUM(I35:O35)*$F$9</f>
        <v>0</v>
      </c>
      <c r="AH35" s="32">
        <f>(P35+Q35)*$H$9</f>
        <v>0</v>
      </c>
      <c r="AI35" s="32" cm="1">
        <f t="array" ref="AI35">SUM(R35:AA35*$G$9)</f>
        <v>0</v>
      </c>
      <c r="AJ35" s="32">
        <f t="shared" si="2"/>
        <v>0</v>
      </c>
      <c r="AK35" s="33">
        <f t="shared" si="3"/>
        <v>0</v>
      </c>
    </row>
    <row r="36" spans="3:40" ht="15" x14ac:dyDescent="0.25">
      <c r="C36" s="157"/>
      <c r="D36" s="124"/>
      <c r="E36" s="34"/>
      <c r="F36" s="39"/>
      <c r="G36" s="39"/>
      <c r="H36" s="85">
        <f t="shared" si="1"/>
        <v>0</v>
      </c>
      <c r="I36" s="40"/>
      <c r="J36" s="40"/>
      <c r="K36" s="40"/>
      <c r="L36" s="40"/>
      <c r="M36" s="40"/>
      <c r="N36" s="40"/>
      <c r="O36" s="40"/>
      <c r="P36" s="41"/>
      <c r="Q36" s="41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2"/>
      <c r="AC36" s="32">
        <f>IF(D36="ATHLETE", $D$9, 0)</f>
        <v>0</v>
      </c>
      <c r="AD36" s="32">
        <f>IF(NOT(ISBLANK(C36)),IF(OR(A13="Cat. B Capsis Hotel Thessaloniki",A13="Cat. A Holiday Inn Thessaloniki",A13=""),0,120),)</f>
        <v>0</v>
      </c>
      <c r="AE36" s="32">
        <f>IF(E36="Single",$A$9,IF(E36="Double",$B$9,IF(E36="Triple",$C$9,0)))</f>
        <v>0</v>
      </c>
      <c r="AF36" s="32">
        <f>AE36*H36</f>
        <v>0</v>
      </c>
      <c r="AG36" s="32">
        <f>SUM(I36:O36)*$F$9</f>
        <v>0</v>
      </c>
      <c r="AH36" s="32">
        <f>(P36+Q36)*$H$9</f>
        <v>0</v>
      </c>
      <c r="AI36" s="32" cm="1">
        <f t="array" ref="AI36">SUM(R36:AA36*$G$9)</f>
        <v>0</v>
      </c>
      <c r="AJ36" s="32">
        <f t="shared" si="2"/>
        <v>0</v>
      </c>
      <c r="AK36" s="33">
        <f t="shared" si="3"/>
        <v>0</v>
      </c>
    </row>
    <row r="37" spans="3:40" ht="15" x14ac:dyDescent="0.25">
      <c r="C37" s="157"/>
      <c r="D37" s="124"/>
      <c r="E37" s="34"/>
      <c r="F37" s="39"/>
      <c r="G37" s="39"/>
      <c r="H37" s="85">
        <f t="shared" si="1"/>
        <v>0</v>
      </c>
      <c r="I37" s="40"/>
      <c r="J37" s="40"/>
      <c r="K37" s="40"/>
      <c r="L37" s="40"/>
      <c r="M37" s="40"/>
      <c r="N37" s="40"/>
      <c r="O37" s="40"/>
      <c r="P37" s="41"/>
      <c r="Q37" s="41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2"/>
      <c r="AC37" s="32">
        <f>IF(D37="ATHLETE", $D$9, 0)</f>
        <v>0</v>
      </c>
      <c r="AD37" s="32">
        <f>IF(NOT(ISBLANK(C37)),IF(OR(A13="Cat. B Capsis Hotel Thessaloniki",A13="Cat. A Holiday Inn Thessaloniki",A13=""),0,120),)</f>
        <v>0</v>
      </c>
      <c r="AE37" s="32">
        <f>IF(E37="Single",$A$9,IF(E37="Double",$B$9,IF(E37="Triple",$C$9,0)))</f>
        <v>0</v>
      </c>
      <c r="AF37" s="32">
        <f>AE37*H37</f>
        <v>0</v>
      </c>
      <c r="AG37" s="32">
        <f>SUM(I37:O37)*$F$9</f>
        <v>0</v>
      </c>
      <c r="AH37" s="32">
        <f>(P37+Q37)*$H$9</f>
        <v>0</v>
      </c>
      <c r="AI37" s="32" cm="1">
        <f t="array" ref="AI37">SUM(R37:AA37*$G$9)</f>
        <v>0</v>
      </c>
      <c r="AJ37" s="32">
        <f t="shared" si="2"/>
        <v>0</v>
      </c>
      <c r="AK37" s="33">
        <f t="shared" si="3"/>
        <v>0</v>
      </c>
    </row>
    <row r="38" spans="3:40" ht="15" x14ac:dyDescent="0.25">
      <c r="C38" s="157"/>
      <c r="D38" s="124"/>
      <c r="E38" s="34"/>
      <c r="F38" s="39"/>
      <c r="G38" s="39"/>
      <c r="H38" s="85">
        <f t="shared" si="1"/>
        <v>0</v>
      </c>
      <c r="I38" s="40"/>
      <c r="J38" s="40"/>
      <c r="K38" s="40"/>
      <c r="L38" s="40"/>
      <c r="M38" s="40"/>
      <c r="N38" s="40"/>
      <c r="O38" s="40"/>
      <c r="P38" s="41"/>
      <c r="Q38" s="41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2"/>
      <c r="AC38" s="32">
        <f>IF(D38="ATHLETE", $D$9, 0)</f>
        <v>0</v>
      </c>
      <c r="AD38" s="32">
        <f>IF(NOT(ISBLANK(C38)),IF(OR(A13="Cat. B Capsis Hotel Thessaloniki",A13="Cat. A Holiday Inn Thessaloniki",A13=""),0,120),)</f>
        <v>0</v>
      </c>
      <c r="AE38" s="32">
        <f>IF(E38="Single",$A$9,IF(E38="Double",$B$9,IF(E38="Triple",$C$9,0)))</f>
        <v>0</v>
      </c>
      <c r="AF38" s="32">
        <f>AE38*H38</f>
        <v>0</v>
      </c>
      <c r="AG38" s="32">
        <f>SUM(I38:O38)*$F$9</f>
        <v>0</v>
      </c>
      <c r="AH38" s="32">
        <f>(P38+Q38)*$H$9</f>
        <v>0</v>
      </c>
      <c r="AI38" s="32" cm="1">
        <f t="array" ref="AI38">SUM(R38:AA38*$G$9)</f>
        <v>0</v>
      </c>
      <c r="AJ38" s="32">
        <f t="shared" si="2"/>
        <v>0</v>
      </c>
      <c r="AK38" s="33">
        <f t="shared" si="3"/>
        <v>0</v>
      </c>
      <c r="AM38" s="23" t="s">
        <v>35</v>
      </c>
    </row>
    <row r="39" spans="3:40" ht="15" x14ac:dyDescent="0.25">
      <c r="C39" s="157"/>
      <c r="D39" s="124"/>
      <c r="E39" s="34"/>
      <c r="F39" s="39"/>
      <c r="G39" s="39"/>
      <c r="H39" s="85">
        <f t="shared" si="1"/>
        <v>0</v>
      </c>
      <c r="I39" s="40"/>
      <c r="J39" s="40"/>
      <c r="K39" s="40"/>
      <c r="L39" s="40"/>
      <c r="M39" s="40"/>
      <c r="N39" s="40"/>
      <c r="O39" s="40"/>
      <c r="P39" s="41"/>
      <c r="Q39" s="41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2"/>
      <c r="AC39" s="32">
        <f>IF(D39="ATHLETE", $D$9, 0)</f>
        <v>0</v>
      </c>
      <c r="AD39" s="32">
        <f>IF(NOT(ISBLANK(C39)),IF(OR(A13="Cat. B Capsis Hotel Thessaloniki",A13="Cat. A Holiday Inn Thessaloniki",A13=""),0,120),)</f>
        <v>0</v>
      </c>
      <c r="AE39" s="32">
        <f>IF(E39="Single",$A$9,IF(E39="Double",$B$9,IF(E39="Triple",$C$9,0)))</f>
        <v>0</v>
      </c>
      <c r="AF39" s="32">
        <f>AE39*H39</f>
        <v>0</v>
      </c>
      <c r="AG39" s="32">
        <f>SUM(I39:O39)*$F$9</f>
        <v>0</v>
      </c>
      <c r="AH39" s="32">
        <f>(P39+Q39)*$H$9</f>
        <v>0</v>
      </c>
      <c r="AI39" s="32" cm="1">
        <f t="array" ref="AI39">SUM(R39:AA39*$G$9)</f>
        <v>0</v>
      </c>
      <c r="AJ39" s="32">
        <f t="shared" si="2"/>
        <v>0</v>
      </c>
      <c r="AK39" s="33">
        <f t="shared" si="3"/>
        <v>0</v>
      </c>
      <c r="AM39" s="23" t="s">
        <v>34</v>
      </c>
    </row>
    <row r="40" spans="3:40" ht="15" x14ac:dyDescent="0.25">
      <c r="C40" s="157"/>
      <c r="D40" s="124"/>
      <c r="E40" s="34"/>
      <c r="F40" s="39"/>
      <c r="G40" s="39"/>
      <c r="H40" s="85">
        <f t="shared" si="1"/>
        <v>0</v>
      </c>
      <c r="I40" s="40"/>
      <c r="J40" s="40"/>
      <c r="K40" s="40"/>
      <c r="L40" s="40"/>
      <c r="M40" s="40"/>
      <c r="N40" s="40"/>
      <c r="O40" s="40"/>
      <c r="P40" s="41"/>
      <c r="Q40" s="41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2"/>
      <c r="AC40" s="32">
        <f>IF(D40="ATHLETE", $D$9, 0)</f>
        <v>0</v>
      </c>
      <c r="AD40" s="32">
        <f>IF(NOT(ISBLANK(C40)),IF(OR(A13="Cat. B Capsis Hotel Thessaloniki",A13="Cat. A Holiday Inn Thessaloniki",A13=""),0,120),)</f>
        <v>0</v>
      </c>
      <c r="AE40" s="32">
        <f>IF(E40="Single",$A$9,IF(E40="Double",$B$9,IF(E40="Triple",$C$9,0)))</f>
        <v>0</v>
      </c>
      <c r="AF40" s="32">
        <f>AE40*H40</f>
        <v>0</v>
      </c>
      <c r="AG40" s="32">
        <f>SUM(I40:O40)*$F$9</f>
        <v>0</v>
      </c>
      <c r="AH40" s="32">
        <f>(P40+Q40)*$H$9</f>
        <v>0</v>
      </c>
      <c r="AI40" s="32" cm="1">
        <f t="array" ref="AI40">SUM(R40:AA40*$G$9)</f>
        <v>0</v>
      </c>
      <c r="AJ40" s="32">
        <f t="shared" si="2"/>
        <v>0</v>
      </c>
      <c r="AK40" s="33">
        <f t="shared" si="3"/>
        <v>0</v>
      </c>
      <c r="AM40" s="23" t="s">
        <v>36</v>
      </c>
    </row>
    <row r="41" spans="3:40" ht="15" x14ac:dyDescent="0.25">
      <c r="C41" s="157"/>
      <c r="D41" s="124"/>
      <c r="E41" s="34"/>
      <c r="F41" s="39"/>
      <c r="G41" s="39"/>
      <c r="H41" s="85">
        <f t="shared" si="1"/>
        <v>0</v>
      </c>
      <c r="I41" s="40"/>
      <c r="J41" s="40"/>
      <c r="K41" s="40"/>
      <c r="L41" s="40"/>
      <c r="M41" s="40"/>
      <c r="N41" s="40"/>
      <c r="O41" s="40"/>
      <c r="P41" s="41"/>
      <c r="Q41" s="41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2"/>
      <c r="AC41" s="32">
        <f>IF(D41="ATHLETE", $D$9, 0)</f>
        <v>0</v>
      </c>
      <c r="AD41" s="32">
        <f>IF(NOT(ISBLANK(C41)),IF(OR(A13="Cat. B Capsis Hotel Thessaloniki",A13="Cat. A Holiday Inn Thessaloniki",A13=""),0,120),)</f>
        <v>0</v>
      </c>
      <c r="AE41" s="32">
        <f>IF(E41="Single",$A$9,IF(E41="Double",$B$9,IF(E41="Triple",$C$9,0)))</f>
        <v>0</v>
      </c>
      <c r="AF41" s="32">
        <f>AE41*H41</f>
        <v>0</v>
      </c>
      <c r="AG41" s="32">
        <f>SUM(I41:O41)*$F$9</f>
        <v>0</v>
      </c>
      <c r="AH41" s="32">
        <f>(P41+Q41)*$H$9</f>
        <v>0</v>
      </c>
      <c r="AI41" s="32" cm="1">
        <f t="array" ref="AI41">SUM(R41:AA41*$G$9)</f>
        <v>0</v>
      </c>
      <c r="AJ41" s="32">
        <f t="shared" si="2"/>
        <v>0</v>
      </c>
      <c r="AK41" s="33">
        <f t="shared" ref="AK41:AK78" si="4">AC41+AD41+AF41+AG41+AH41+AI41+AJ41</f>
        <v>0</v>
      </c>
      <c r="AM41" s="23" t="s">
        <v>37</v>
      </c>
    </row>
    <row r="42" spans="3:40" ht="15" x14ac:dyDescent="0.25">
      <c r="C42" s="157"/>
      <c r="D42" s="124"/>
      <c r="E42" s="34"/>
      <c r="F42" s="39"/>
      <c r="G42" s="39"/>
      <c r="H42" s="85">
        <f t="shared" si="1"/>
        <v>0</v>
      </c>
      <c r="I42" s="40"/>
      <c r="J42" s="40"/>
      <c r="K42" s="40"/>
      <c r="L42" s="40"/>
      <c r="M42" s="40"/>
      <c r="N42" s="40"/>
      <c r="O42" s="40"/>
      <c r="P42" s="41"/>
      <c r="Q42" s="41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2"/>
      <c r="AC42" s="32">
        <f>IF(D42="ATHLETE", $D$9, 0)</f>
        <v>0</v>
      </c>
      <c r="AD42" s="32">
        <f>IF(NOT(ISBLANK(C42)),IF(OR(A13="Cat. B Capsis Hotel Thessaloniki",A13="Cat. A Holiday Inn Thessaloniki",A13=""),0,120),)</f>
        <v>0</v>
      </c>
      <c r="AE42" s="32">
        <f>IF(E42="Single",$A$9,IF(E42="Double",$B$9,IF(E42="Triple",$C$9,0)))</f>
        <v>0</v>
      </c>
      <c r="AF42" s="32">
        <f>AE42*H42</f>
        <v>0</v>
      </c>
      <c r="AG42" s="32">
        <f>SUM(I42:O42)*$F$9</f>
        <v>0</v>
      </c>
      <c r="AH42" s="32">
        <f>(P42+Q42)*$H$9</f>
        <v>0</v>
      </c>
      <c r="AI42" s="32" cm="1">
        <f t="array" ref="AI42">SUM(R42:AA42*$G$9)</f>
        <v>0</v>
      </c>
      <c r="AJ42" s="32">
        <f t="shared" si="2"/>
        <v>0</v>
      </c>
      <c r="AK42" s="33">
        <f t="shared" si="4"/>
        <v>0</v>
      </c>
      <c r="AM42" s="23"/>
    </row>
    <row r="43" spans="3:40" ht="15" x14ac:dyDescent="0.25">
      <c r="C43" s="157"/>
      <c r="D43" s="124"/>
      <c r="E43" s="34"/>
      <c r="F43" s="39"/>
      <c r="G43" s="39"/>
      <c r="H43" s="85">
        <f t="shared" si="1"/>
        <v>0</v>
      </c>
      <c r="I43" s="40"/>
      <c r="J43" s="40"/>
      <c r="K43" s="40"/>
      <c r="L43" s="40"/>
      <c r="M43" s="40"/>
      <c r="N43" s="40"/>
      <c r="O43" s="40"/>
      <c r="P43" s="41"/>
      <c r="Q43" s="41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2"/>
      <c r="AC43" s="32">
        <f>IF(D43="ATHLETE", $D$9, 0)</f>
        <v>0</v>
      </c>
      <c r="AD43" s="32">
        <f>IF(NOT(ISBLANK(C43)),IF(OR(A13="Cat. B Capsis Hotel Thessaloniki",A13="Cat. A Holiday Inn Thessaloniki",A13=""),0,120),)</f>
        <v>0</v>
      </c>
      <c r="AE43" s="32">
        <f>IF(E43="Single",$A$9,IF(E43="Double",$B$9,IF(E43="Triple",$C$9,0)))</f>
        <v>0</v>
      </c>
      <c r="AF43" s="32">
        <f>AE43*H43</f>
        <v>0</v>
      </c>
      <c r="AG43" s="32">
        <f>SUM(I43:O43)*$F$9</f>
        <v>0</v>
      </c>
      <c r="AH43" s="32">
        <f>(P43+Q43)*$H$9</f>
        <v>0</v>
      </c>
      <c r="AI43" s="32" cm="1">
        <f t="array" ref="AI43">SUM(R43:AA43*$G$9)</f>
        <v>0</v>
      </c>
      <c r="AJ43" s="32">
        <f t="shared" si="2"/>
        <v>0</v>
      </c>
      <c r="AK43" s="33">
        <f t="shared" si="4"/>
        <v>0</v>
      </c>
    </row>
    <row r="44" spans="3:40" ht="15" x14ac:dyDescent="0.25">
      <c r="C44" s="157"/>
      <c r="D44" s="124"/>
      <c r="E44" s="34"/>
      <c r="F44" s="39"/>
      <c r="G44" s="39"/>
      <c r="H44" s="85">
        <f t="shared" si="1"/>
        <v>0</v>
      </c>
      <c r="I44" s="40"/>
      <c r="J44" s="40"/>
      <c r="K44" s="40"/>
      <c r="L44" s="40"/>
      <c r="M44" s="40"/>
      <c r="N44" s="40"/>
      <c r="O44" s="40"/>
      <c r="P44" s="41"/>
      <c r="Q44" s="41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2"/>
      <c r="AC44" s="32">
        <f>IF(D44="ATHLETE", $D$9, 0)</f>
        <v>0</v>
      </c>
      <c r="AD44" s="32">
        <f>IF(NOT(ISBLANK(C44)),IF(OR(A13="Cat. B Capsis Hotel Thessaloniki",A13="Cat. A Holiday Inn Thessaloniki",A13=""),0,120),)</f>
        <v>0</v>
      </c>
      <c r="AE44" s="32">
        <f>IF(E44="Single",$A$9,IF(E44="Double",$B$9,IF(E44="Triple",$C$9,0)))</f>
        <v>0</v>
      </c>
      <c r="AF44" s="32">
        <f>AE44*H44</f>
        <v>0</v>
      </c>
      <c r="AG44" s="32">
        <f>SUM(I44:O44)*$F$9</f>
        <v>0</v>
      </c>
      <c r="AH44" s="32">
        <f>(P44+Q44)*$H$9</f>
        <v>0</v>
      </c>
      <c r="AI44" s="32" cm="1">
        <f t="array" ref="AI44">SUM(R44:AA44*$G$9)</f>
        <v>0</v>
      </c>
      <c r="AJ44" s="32">
        <f t="shared" si="2"/>
        <v>0</v>
      </c>
      <c r="AK44" s="33">
        <f t="shared" si="4"/>
        <v>0</v>
      </c>
      <c r="AM44" s="113" t="s">
        <v>30</v>
      </c>
    </row>
    <row r="45" spans="3:40" ht="15" x14ac:dyDescent="0.25">
      <c r="C45" s="157"/>
      <c r="D45" s="124"/>
      <c r="E45" s="34"/>
      <c r="F45" s="39"/>
      <c r="G45" s="39"/>
      <c r="H45" s="85">
        <f t="shared" si="1"/>
        <v>0</v>
      </c>
      <c r="I45" s="40"/>
      <c r="J45" s="40"/>
      <c r="K45" s="40"/>
      <c r="L45" s="40"/>
      <c r="M45" s="40"/>
      <c r="N45" s="40"/>
      <c r="O45" s="40"/>
      <c r="P45" s="41"/>
      <c r="Q45" s="41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2"/>
      <c r="AC45" s="32">
        <f>IF(D45="ATHLETE", $D$9, 0)</f>
        <v>0</v>
      </c>
      <c r="AD45" s="32">
        <f>IF(NOT(ISBLANK(C45)),IF(OR(A13="Cat. B Capsis Hotel Thessaloniki",A13="Cat. A Holiday Inn Thessaloniki",A13=""),0,120),)</f>
        <v>0</v>
      </c>
      <c r="AE45" s="32">
        <f>IF(E45="Single",$A$9,IF(E45="Double",$B$9,IF(E45="Triple",$C$9,0)))</f>
        <v>0</v>
      </c>
      <c r="AF45" s="32">
        <f>AE45*H45</f>
        <v>0</v>
      </c>
      <c r="AG45" s="32">
        <f>SUM(I45:O45)*$F$9</f>
        <v>0</v>
      </c>
      <c r="AH45" s="32">
        <f>(P45+Q45)*$H$9</f>
        <v>0</v>
      </c>
      <c r="AI45" s="32" cm="1">
        <f t="array" ref="AI45">SUM(R45:AA45*$G$9)</f>
        <v>0</v>
      </c>
      <c r="AJ45" s="32">
        <f t="shared" si="2"/>
        <v>0</v>
      </c>
      <c r="AK45" s="33">
        <f t="shared" si="4"/>
        <v>0</v>
      </c>
      <c r="AM45" s="24" t="s">
        <v>44</v>
      </c>
    </row>
    <row r="46" spans="3:40" ht="15" x14ac:dyDescent="0.25">
      <c r="C46" s="157"/>
      <c r="D46" s="124"/>
      <c r="E46" s="34"/>
      <c r="F46" s="39"/>
      <c r="G46" s="39"/>
      <c r="H46" s="85">
        <f t="shared" si="1"/>
        <v>0</v>
      </c>
      <c r="I46" s="40"/>
      <c r="J46" s="40"/>
      <c r="K46" s="40"/>
      <c r="L46" s="40"/>
      <c r="M46" s="40"/>
      <c r="N46" s="40"/>
      <c r="O46" s="40"/>
      <c r="P46" s="41"/>
      <c r="Q46" s="41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2"/>
      <c r="AC46" s="32">
        <f>IF(D46="ATHLETE", $D$9, 0)</f>
        <v>0</v>
      </c>
      <c r="AD46" s="32">
        <f>IF(NOT(ISBLANK(C46)),IF(OR(A46="Cat. B Capsis Hotel Thessaloniki",A46="Cat. A Holiday Inn Thessaloniki",A46=""),0,120),)</f>
        <v>0</v>
      </c>
      <c r="AE46" s="32">
        <f>IF(E46="Single",$A$9,IF(E46="Double",$B$9,IF(E46="Triple",$C$9,0)))</f>
        <v>0</v>
      </c>
      <c r="AF46" s="32">
        <f>AE46*H46</f>
        <v>0</v>
      </c>
      <c r="AG46" s="32">
        <f>SUM(I46:O46)*$F$9</f>
        <v>0</v>
      </c>
      <c r="AH46" s="32">
        <f>(P46+Q46)*$H$9</f>
        <v>0</v>
      </c>
      <c r="AI46" s="32" cm="1">
        <f t="array" ref="AI46">SUM(R46:AA46*$G$9)</f>
        <v>0</v>
      </c>
      <c r="AJ46" s="32">
        <f t="shared" si="2"/>
        <v>0</v>
      </c>
      <c r="AK46" s="33">
        <f t="shared" si="4"/>
        <v>0</v>
      </c>
      <c r="AM46" s="24" t="s">
        <v>45</v>
      </c>
    </row>
    <row r="47" spans="3:40" ht="15" x14ac:dyDescent="0.25">
      <c r="C47" s="159"/>
      <c r="D47" s="124"/>
      <c r="E47" s="34"/>
      <c r="F47" s="39"/>
      <c r="G47" s="39"/>
      <c r="H47" s="85">
        <f t="shared" si="1"/>
        <v>0</v>
      </c>
      <c r="I47" s="40"/>
      <c r="J47" s="40"/>
      <c r="K47" s="40"/>
      <c r="L47" s="40"/>
      <c r="M47" s="40"/>
      <c r="N47" s="40"/>
      <c r="O47" s="40"/>
      <c r="P47" s="41"/>
      <c r="Q47" s="41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2"/>
      <c r="AC47" s="32">
        <f>IF(D47="ATHLETE", $D$9, 0)</f>
        <v>0</v>
      </c>
      <c r="AD47" s="32">
        <f>IF(NOT(ISBLANK(C47)),IF(OR(A13="Cat. B Capsis Hotel Thessaloniki",A13="Cat. A Holiday Inn Thessaloniki",A13=""),0,120),)</f>
        <v>0</v>
      </c>
      <c r="AE47" s="32">
        <f>IF(E47="Single",$A$9,IF(E47="Double",$B$9,IF(E47="Triple",$C$9,0)))</f>
        <v>0</v>
      </c>
      <c r="AF47" s="32">
        <f>AE47*H47</f>
        <v>0</v>
      </c>
      <c r="AG47" s="32">
        <f>SUM(I47:O47)*$F$9</f>
        <v>0</v>
      </c>
      <c r="AH47" s="32">
        <f>(P47+Q47)*$H$9</f>
        <v>0</v>
      </c>
      <c r="AI47" s="32" cm="1">
        <f t="array" ref="AI47">SUM(R47:AA47*$G$9)</f>
        <v>0</v>
      </c>
      <c r="AJ47" s="32">
        <f t="shared" si="2"/>
        <v>0</v>
      </c>
      <c r="AK47" s="33">
        <f t="shared" si="4"/>
        <v>0</v>
      </c>
      <c r="AM47" s="24" t="s">
        <v>46</v>
      </c>
    </row>
    <row r="48" spans="3:40" ht="15" x14ac:dyDescent="0.2">
      <c r="C48" s="35"/>
      <c r="D48" s="38"/>
      <c r="E48" s="34"/>
      <c r="F48" s="39"/>
      <c r="G48" s="39"/>
      <c r="H48" s="85">
        <f t="shared" si="1"/>
        <v>0</v>
      </c>
      <c r="I48" s="40"/>
      <c r="J48" s="40"/>
      <c r="K48" s="40"/>
      <c r="L48" s="40"/>
      <c r="M48" s="40"/>
      <c r="N48" s="40"/>
      <c r="O48" s="40"/>
      <c r="P48" s="41"/>
      <c r="Q48" s="41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2"/>
      <c r="AC48" s="32">
        <f>IF(D48="ATHLETE", $D$9, 0)</f>
        <v>0</v>
      </c>
      <c r="AD48" s="32">
        <f>IF(NOT(ISBLANK(C48)),IF(OR(A13="Cat. B Capsis Hotel Thessaloniki",A13="Cat. A Holiday Inn Thessaloniki",A13=""),0,120),)</f>
        <v>0</v>
      </c>
      <c r="AE48" s="32">
        <f>IF(E48="Single",$A$9,IF(E48="Double",$B$9,IF(E48="Triple",$C$9,0)))</f>
        <v>0</v>
      </c>
      <c r="AF48" s="32">
        <f>AE48*H48</f>
        <v>0</v>
      </c>
      <c r="AG48" s="32">
        <f>SUM(I48:O48)*$F$9</f>
        <v>0</v>
      </c>
      <c r="AH48" s="32">
        <f>(P48+Q48)*$H$9</f>
        <v>0</v>
      </c>
      <c r="AI48" s="32" cm="1">
        <f t="array" ref="AI48">SUM(R48:AA48*$G$9)</f>
        <v>0</v>
      </c>
      <c r="AJ48" s="32">
        <f t="shared" si="2"/>
        <v>0</v>
      </c>
      <c r="AK48" s="33">
        <f t="shared" si="4"/>
        <v>0</v>
      </c>
      <c r="AM48" s="23" t="s">
        <v>38</v>
      </c>
    </row>
    <row r="49" spans="3:39" ht="15" x14ac:dyDescent="0.2">
      <c r="C49" s="35"/>
      <c r="D49" s="38"/>
      <c r="E49" s="34"/>
      <c r="F49" s="39"/>
      <c r="G49" s="39"/>
      <c r="H49" s="85">
        <f t="shared" si="1"/>
        <v>0</v>
      </c>
      <c r="I49" s="40"/>
      <c r="J49" s="40"/>
      <c r="K49" s="40"/>
      <c r="L49" s="40"/>
      <c r="M49" s="40"/>
      <c r="N49" s="40"/>
      <c r="O49" s="40"/>
      <c r="P49" s="41"/>
      <c r="Q49" s="41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2"/>
      <c r="AC49" s="32">
        <f>IF(D49="ATHLETE", $D$9, 0)</f>
        <v>0</v>
      </c>
      <c r="AD49" s="32">
        <f>IF(NOT(ISBLANK(C49)),IF(OR(A13="Cat. B Capsis Hotel Thessaloniki",A13="Cat. A Holiday Inn Thessaloniki",A13=""),0,120),)</f>
        <v>0</v>
      </c>
      <c r="AE49" s="32">
        <f>IF(E49="Single",$A$9,IF(E49="Double",$B$9,IF(E49="Triple",$C$9,0)))</f>
        <v>0</v>
      </c>
      <c r="AF49" s="32">
        <f>AE49*H49</f>
        <v>0</v>
      </c>
      <c r="AG49" s="32">
        <f>SUM(I49:O49)*$F$9</f>
        <v>0</v>
      </c>
      <c r="AH49" s="32">
        <f>(P49+Q49)*$H$9</f>
        <v>0</v>
      </c>
      <c r="AI49" s="32" cm="1">
        <f t="array" ref="AI49">SUM(R49:AA49*$G$9)</f>
        <v>0</v>
      </c>
      <c r="AJ49" s="32">
        <f t="shared" si="2"/>
        <v>0</v>
      </c>
      <c r="AK49" s="33">
        <f t="shared" si="4"/>
        <v>0</v>
      </c>
    </row>
    <row r="50" spans="3:39" ht="15" x14ac:dyDescent="0.2">
      <c r="C50" s="35"/>
      <c r="D50" s="38"/>
      <c r="E50" s="34"/>
      <c r="F50" s="39"/>
      <c r="G50" s="39"/>
      <c r="H50" s="85">
        <f t="shared" si="1"/>
        <v>0</v>
      </c>
      <c r="I50" s="40"/>
      <c r="J50" s="40"/>
      <c r="K50" s="40"/>
      <c r="L50" s="40"/>
      <c r="M50" s="40"/>
      <c r="N50" s="40"/>
      <c r="O50" s="40"/>
      <c r="P50" s="41"/>
      <c r="Q50" s="41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2"/>
      <c r="AC50" s="32">
        <f>IF(D50="ATHLETE", $D$9, 0)</f>
        <v>0</v>
      </c>
      <c r="AD50" s="32">
        <f>IF(NOT(ISBLANK(C50)),IF(OR(A13="Cat. B Capsis Hotel Thessaloniki",A13="Cat. A Holiday Inn Thessaloniki",A13=""),0,120),)</f>
        <v>0</v>
      </c>
      <c r="AE50" s="32">
        <f>IF(E50="Single",$A$9,IF(E50="Double",$B$9,IF(E50="Triple",$C$9,0)))</f>
        <v>0</v>
      </c>
      <c r="AF50" s="32">
        <f>AE50*H50</f>
        <v>0</v>
      </c>
      <c r="AG50" s="32">
        <f>SUM(I50:O50)*$F$9</f>
        <v>0</v>
      </c>
      <c r="AH50" s="32">
        <f>(P50+Q50)*$H$9</f>
        <v>0</v>
      </c>
      <c r="AI50" s="32" cm="1">
        <f t="array" ref="AI50">SUM(R50:AA50*$G$9)</f>
        <v>0</v>
      </c>
      <c r="AJ50" s="32">
        <f t="shared" si="2"/>
        <v>0</v>
      </c>
      <c r="AK50" s="33">
        <f t="shared" si="4"/>
        <v>0</v>
      </c>
    </row>
    <row r="51" spans="3:39" ht="15" x14ac:dyDescent="0.2">
      <c r="C51" s="35"/>
      <c r="D51" s="38"/>
      <c r="E51" s="34"/>
      <c r="F51" s="39"/>
      <c r="G51" s="39"/>
      <c r="H51" s="85">
        <f t="shared" si="1"/>
        <v>0</v>
      </c>
      <c r="I51" s="40"/>
      <c r="J51" s="40"/>
      <c r="K51" s="40"/>
      <c r="L51" s="40"/>
      <c r="M51" s="40"/>
      <c r="N51" s="40"/>
      <c r="O51" s="40"/>
      <c r="P51" s="41"/>
      <c r="Q51" s="41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2"/>
      <c r="AC51" s="32">
        <f>IF(D51="ATHLETE", $D$9, 0)</f>
        <v>0</v>
      </c>
      <c r="AD51" s="32">
        <f>IF(NOT(ISBLANK(C51)),IF(OR(A13="Cat. B Capsis Hotel Thessaloniki",A13="Cat. A Holiday Inn Thessaloniki",A13=""),0,120),)</f>
        <v>0</v>
      </c>
      <c r="AE51" s="32">
        <f>IF(E51="Single",$A$9,IF(E51="Double",$B$9,IF(E51="Triple",$C$9,0)))</f>
        <v>0</v>
      </c>
      <c r="AF51" s="32">
        <f>AE51*H51</f>
        <v>0</v>
      </c>
      <c r="AG51" s="32">
        <f>SUM(I51:O51)*$F$9</f>
        <v>0</v>
      </c>
      <c r="AH51" s="32">
        <f>(P51+Q51)*$H$9</f>
        <v>0</v>
      </c>
      <c r="AI51" s="32" cm="1">
        <f t="array" ref="AI51">SUM(R51:AA51*$G$9)</f>
        <v>0</v>
      </c>
      <c r="AJ51" s="32">
        <f t="shared" si="2"/>
        <v>0</v>
      </c>
      <c r="AK51" s="33">
        <f t="shared" si="4"/>
        <v>0</v>
      </c>
    </row>
    <row r="52" spans="3:39" ht="15" x14ac:dyDescent="0.2">
      <c r="C52" s="35"/>
      <c r="D52" s="38"/>
      <c r="E52" s="34"/>
      <c r="F52" s="39"/>
      <c r="G52" s="39"/>
      <c r="H52" s="85">
        <f t="shared" si="1"/>
        <v>0</v>
      </c>
      <c r="I52" s="40"/>
      <c r="J52" s="40"/>
      <c r="K52" s="40"/>
      <c r="L52" s="40"/>
      <c r="M52" s="40"/>
      <c r="N52" s="40"/>
      <c r="O52" s="40"/>
      <c r="P52" s="41"/>
      <c r="Q52" s="41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2"/>
      <c r="AC52" s="32">
        <f>IF(D52="ATHLETE", $D$9, 0)</f>
        <v>0</v>
      </c>
      <c r="AD52" s="32">
        <f>IF(NOT(ISBLANK(C52)),IF(OR(A13="Cat. B Capsis Hotel Thessaloniki",A13="Cat. A Holiday Inn Thessaloniki",A13=""),0,120),)</f>
        <v>0</v>
      </c>
      <c r="AE52" s="32">
        <f>IF(E52="Single",$A$9,IF(E52="Double",$B$9,IF(E52="Triple",$C$9,0)))</f>
        <v>0</v>
      </c>
      <c r="AF52" s="32">
        <f>AE52*H52</f>
        <v>0</v>
      </c>
      <c r="AG52" s="32">
        <f>SUM(I52:O52)*$F$9</f>
        <v>0</v>
      </c>
      <c r="AH52" s="32">
        <f>(P52+Q52)*$H$9</f>
        <v>0</v>
      </c>
      <c r="AI52" s="32" cm="1">
        <f t="array" ref="AI52">SUM(R52:AA52*$G$9)</f>
        <v>0</v>
      </c>
      <c r="AJ52" s="32">
        <f t="shared" si="2"/>
        <v>0</v>
      </c>
      <c r="AK52" s="33">
        <f t="shared" si="4"/>
        <v>0</v>
      </c>
      <c r="AM52" s="24" t="s">
        <v>15</v>
      </c>
    </row>
    <row r="53" spans="3:39" ht="15" x14ac:dyDescent="0.2">
      <c r="C53" s="35"/>
      <c r="D53" s="38"/>
      <c r="E53" s="34"/>
      <c r="F53" s="39"/>
      <c r="G53" s="39"/>
      <c r="H53" s="85">
        <f t="shared" si="1"/>
        <v>0</v>
      </c>
      <c r="I53" s="40"/>
      <c r="J53" s="40"/>
      <c r="K53" s="40"/>
      <c r="L53" s="40"/>
      <c r="M53" s="40"/>
      <c r="N53" s="40"/>
      <c r="O53" s="40"/>
      <c r="P53" s="41"/>
      <c r="Q53" s="41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2"/>
      <c r="AC53" s="32">
        <f>IF(D53="ATHLETE", $D$9, 0)</f>
        <v>0</v>
      </c>
      <c r="AD53" s="32">
        <f>IF(NOT(ISBLANK(C53)),IF(OR(A13="Cat. B Capsis Hotel Thessaloniki",A13="Cat. A Holiday Inn Thessaloniki",A13=""),0,120),)</f>
        <v>0</v>
      </c>
      <c r="AE53" s="32">
        <f>IF(E53="Single",$A$9,IF(E53="Double",$B$9,IF(E53="Triple",$C$9,0)))</f>
        <v>0</v>
      </c>
      <c r="AF53" s="32">
        <f>AE53*H53</f>
        <v>0</v>
      </c>
      <c r="AG53" s="32">
        <f>SUM(I53:O53)*$F$9</f>
        <v>0</v>
      </c>
      <c r="AH53" s="32">
        <f>(P53+Q53)*$H$9</f>
        <v>0</v>
      </c>
      <c r="AI53" s="32" cm="1">
        <f t="array" ref="AI53">SUM(R53:AA53*$G$9)</f>
        <v>0</v>
      </c>
      <c r="AJ53" s="32">
        <f t="shared" si="2"/>
        <v>0</v>
      </c>
      <c r="AK53" s="33">
        <f t="shared" si="4"/>
        <v>0</v>
      </c>
      <c r="AM53" s="24" t="s">
        <v>40</v>
      </c>
    </row>
    <row r="54" spans="3:39" ht="15" x14ac:dyDescent="0.2">
      <c r="C54" s="35"/>
      <c r="D54" s="38"/>
      <c r="E54" s="34"/>
      <c r="F54" s="39"/>
      <c r="G54" s="39"/>
      <c r="H54" s="85">
        <f t="shared" si="1"/>
        <v>0</v>
      </c>
      <c r="I54" s="40"/>
      <c r="J54" s="40"/>
      <c r="K54" s="40"/>
      <c r="L54" s="40"/>
      <c r="M54" s="40"/>
      <c r="N54" s="40"/>
      <c r="O54" s="40"/>
      <c r="P54" s="41"/>
      <c r="Q54" s="41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2"/>
      <c r="AC54" s="32">
        <f>IF(D54="ATHLETE", $D$9, 0)</f>
        <v>0</v>
      </c>
      <c r="AD54" s="32">
        <f>IF(NOT(ISBLANK(C54)),IF(OR(A13="Cat. B Capsis Hotel Thessaloniki",A13="Cat. A Holiday Inn Thessaloniki",A13=""),0,120),)</f>
        <v>0</v>
      </c>
      <c r="AE54" s="32">
        <f>IF(E54="Single",$A$9,IF(E54="Double",$B$9,IF(E54="Triple",$C$9,0)))</f>
        <v>0</v>
      </c>
      <c r="AF54" s="32">
        <f>AE54*H54</f>
        <v>0</v>
      </c>
      <c r="AG54" s="32">
        <f>SUM(I54:O54)*$F$9</f>
        <v>0</v>
      </c>
      <c r="AH54" s="32">
        <f>(P54+Q54)*$H$9</f>
        <v>0</v>
      </c>
      <c r="AI54" s="32" cm="1">
        <f t="array" ref="AI54">SUM(R54:AA54*$G$9)</f>
        <v>0</v>
      </c>
      <c r="AJ54" s="32">
        <f t="shared" si="2"/>
        <v>0</v>
      </c>
      <c r="AK54" s="33">
        <f t="shared" si="4"/>
        <v>0</v>
      </c>
      <c r="AM54" s="24" t="s">
        <v>39</v>
      </c>
    </row>
    <row r="55" spans="3:39" ht="15" x14ac:dyDescent="0.2">
      <c r="C55" s="35"/>
      <c r="D55" s="38"/>
      <c r="E55" s="34"/>
      <c r="F55" s="39"/>
      <c r="G55" s="39"/>
      <c r="H55" s="85">
        <f t="shared" si="1"/>
        <v>0</v>
      </c>
      <c r="I55" s="40"/>
      <c r="J55" s="40"/>
      <c r="K55" s="40"/>
      <c r="L55" s="40"/>
      <c r="M55" s="40"/>
      <c r="N55" s="40"/>
      <c r="O55" s="40"/>
      <c r="P55" s="41"/>
      <c r="Q55" s="41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2"/>
      <c r="AC55" s="32">
        <f>IF(D55="ATHLETE", $D$9, 0)</f>
        <v>0</v>
      </c>
      <c r="AD55" s="32">
        <f>IF(NOT(ISBLANK(C55)),IF(OR(A13="Cat. B Capsis Hotel Thessaloniki",A13="Cat. A Holiday Inn Thessaloniki",A13=""),0,120),)</f>
        <v>0</v>
      </c>
      <c r="AE55" s="32">
        <f>IF(E55="Single",$A$9,IF(E55="Double",$B$9,IF(E55="Triple",$C$9,0)))</f>
        <v>0</v>
      </c>
      <c r="AF55" s="32">
        <f>AE55*H55</f>
        <v>0</v>
      </c>
      <c r="AG55" s="32">
        <f>SUM(I55:O55)*$F$9</f>
        <v>0</v>
      </c>
      <c r="AH55" s="32">
        <f>(P55+Q55)*$H$9</f>
        <v>0</v>
      </c>
      <c r="AI55" s="32" cm="1">
        <f t="array" ref="AI55">SUM(R55:AA55*$G$9)</f>
        <v>0</v>
      </c>
      <c r="AJ55" s="32">
        <f t="shared" si="2"/>
        <v>0</v>
      </c>
      <c r="AK55" s="33">
        <f t="shared" si="4"/>
        <v>0</v>
      </c>
    </row>
    <row r="56" spans="3:39" ht="15" x14ac:dyDescent="0.2">
      <c r="C56" s="35"/>
      <c r="D56" s="38"/>
      <c r="E56" s="34"/>
      <c r="F56" s="39"/>
      <c r="G56" s="39"/>
      <c r="H56" s="85">
        <f t="shared" si="1"/>
        <v>0</v>
      </c>
      <c r="I56" s="40"/>
      <c r="J56" s="40"/>
      <c r="K56" s="40"/>
      <c r="L56" s="40"/>
      <c r="M56" s="40"/>
      <c r="N56" s="40"/>
      <c r="O56" s="40"/>
      <c r="P56" s="41"/>
      <c r="Q56" s="41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2"/>
      <c r="AC56" s="32">
        <f>IF(D56="ATHLETE", $D$9, 0)</f>
        <v>0</v>
      </c>
      <c r="AD56" s="32">
        <f>IF(NOT(ISBLANK(C56)),IF(OR(A13="Cat. B Capsis Hotel Thessaloniki",A13="Cat. A Holiday Inn Thessaloniki",A13=""),0,120),)</f>
        <v>0</v>
      </c>
      <c r="AE56" s="32">
        <f>IF(E56="Single",$A$9,IF(E56="Double",$B$9,IF(E56="Triple",$C$9,0)))</f>
        <v>0</v>
      </c>
      <c r="AF56" s="32">
        <f>AE56*H56</f>
        <v>0</v>
      </c>
      <c r="AG56" s="32">
        <f>SUM(I56:O56)*$F$9</f>
        <v>0</v>
      </c>
      <c r="AH56" s="32">
        <f>(P56+Q56)*$H$9</f>
        <v>0</v>
      </c>
      <c r="AI56" s="32" cm="1">
        <f t="array" ref="AI56">SUM(R56:AA56*$G$9)</f>
        <v>0</v>
      </c>
      <c r="AJ56" s="32">
        <f t="shared" si="2"/>
        <v>0</v>
      </c>
      <c r="AK56" s="33">
        <f t="shared" si="4"/>
        <v>0</v>
      </c>
    </row>
    <row r="57" spans="3:39" ht="15" x14ac:dyDescent="0.2">
      <c r="C57" s="35"/>
      <c r="D57" s="38"/>
      <c r="E57" s="34"/>
      <c r="F57" s="39"/>
      <c r="G57" s="39"/>
      <c r="H57" s="85">
        <f t="shared" si="1"/>
        <v>0</v>
      </c>
      <c r="I57" s="40"/>
      <c r="J57" s="40"/>
      <c r="K57" s="40"/>
      <c r="L57" s="40"/>
      <c r="M57" s="40"/>
      <c r="N57" s="40"/>
      <c r="O57" s="40"/>
      <c r="P57" s="41"/>
      <c r="Q57" s="41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2"/>
      <c r="AC57" s="32">
        <f>IF(D57="ATHLETE", $D$9, 0)</f>
        <v>0</v>
      </c>
      <c r="AD57" s="32">
        <f>IF(NOT(ISBLANK(C57)),IF(OR(A13="Cat. B Capsis Hotel Thessaloniki",A13="Cat. A Holiday Inn Thessaloniki",A13=""),0,120),)</f>
        <v>0</v>
      </c>
      <c r="AE57" s="32">
        <f>IF(E57="Single",$A$9,IF(E57="Double",$B$9,IF(E57="Triple",$C$9,0)))</f>
        <v>0</v>
      </c>
      <c r="AF57" s="32">
        <f>AE57*H57</f>
        <v>0</v>
      </c>
      <c r="AG57" s="32">
        <f>SUM(I57:O57)*$F$9</f>
        <v>0</v>
      </c>
      <c r="AH57" s="32">
        <f>(P57+Q57)*$H$9</f>
        <v>0</v>
      </c>
      <c r="AI57" s="32" cm="1">
        <f t="array" ref="AI57">SUM(R57:AA57*$G$9)</f>
        <v>0</v>
      </c>
      <c r="AJ57" s="32">
        <f t="shared" si="2"/>
        <v>0</v>
      </c>
      <c r="AK57" s="33">
        <f t="shared" si="4"/>
        <v>0</v>
      </c>
      <c r="AM57" s="23" t="s">
        <v>41</v>
      </c>
    </row>
    <row r="58" spans="3:39" ht="15" x14ac:dyDescent="0.2">
      <c r="C58" s="35"/>
      <c r="D58" s="38"/>
      <c r="E58" s="34"/>
      <c r="F58" s="39"/>
      <c r="G58" s="39"/>
      <c r="H58" s="85">
        <f t="shared" si="1"/>
        <v>0</v>
      </c>
      <c r="I58" s="40"/>
      <c r="J58" s="40"/>
      <c r="K58" s="40"/>
      <c r="L58" s="40"/>
      <c r="M58" s="40"/>
      <c r="N58" s="40"/>
      <c r="O58" s="40"/>
      <c r="P58" s="41"/>
      <c r="Q58" s="41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2"/>
      <c r="AC58" s="32">
        <f>IF(D58="ATHLETE", $D$9, 0)</f>
        <v>0</v>
      </c>
      <c r="AD58" s="32">
        <f>IF(NOT(ISBLANK(C58)),IF(OR(A13="Cat. B Capsis Hotel Thessaloniki",A13="Cat. A Holiday Inn Thessaloniki",A13=""),0,120),)</f>
        <v>0</v>
      </c>
      <c r="AE58" s="32">
        <f>IF(E58="Single",$A$9,IF(E58="Double",$B$9,IF(E58="Triple",$C$9,0)))</f>
        <v>0</v>
      </c>
      <c r="AF58" s="32">
        <f>AE58*H58</f>
        <v>0</v>
      </c>
      <c r="AG58" s="32">
        <f>SUM(I58:O58)*$F$9</f>
        <v>0</v>
      </c>
      <c r="AH58" s="32">
        <f>(P58+Q58)*$H$9</f>
        <v>0</v>
      </c>
      <c r="AI58" s="32" cm="1">
        <f t="array" ref="AI58">SUM(R58:AA58*$G$9)</f>
        <v>0</v>
      </c>
      <c r="AJ58" s="32">
        <f t="shared" si="2"/>
        <v>0</v>
      </c>
      <c r="AK58" s="33">
        <f t="shared" si="4"/>
        <v>0</v>
      </c>
      <c r="AM58" s="23" t="s">
        <v>39</v>
      </c>
    </row>
    <row r="59" spans="3:39" ht="15" x14ac:dyDescent="0.2">
      <c r="C59" s="35"/>
      <c r="D59" s="38"/>
      <c r="E59" s="34"/>
      <c r="F59" s="39"/>
      <c r="G59" s="39"/>
      <c r="H59" s="85">
        <f t="shared" si="1"/>
        <v>0</v>
      </c>
      <c r="I59" s="40"/>
      <c r="J59" s="40"/>
      <c r="K59" s="40"/>
      <c r="L59" s="40"/>
      <c r="M59" s="40"/>
      <c r="N59" s="40"/>
      <c r="O59" s="40"/>
      <c r="P59" s="41"/>
      <c r="Q59" s="41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2"/>
      <c r="AC59" s="32">
        <f>IF(D59="ATHLETE", $D$9, 0)</f>
        <v>0</v>
      </c>
      <c r="AD59" s="32">
        <f>IF(NOT(ISBLANK(C59)),IF(OR(A13="Cat. B Capsis Hotel Thessaloniki",A13="Cat. A Holiday Inn Thessaloniki",A13=""),0,120),)</f>
        <v>0</v>
      </c>
      <c r="AE59" s="32">
        <f>IF(E59="Single",$A$9,IF(E59="Double",$B$9,IF(E59="Triple",$C$9,0)))</f>
        <v>0</v>
      </c>
      <c r="AF59" s="32">
        <f>AE59*H59</f>
        <v>0</v>
      </c>
      <c r="AG59" s="32">
        <f>SUM(I59:O59)*$F$9</f>
        <v>0</v>
      </c>
      <c r="AH59" s="32">
        <f>(P59+Q59)*$H$9</f>
        <v>0</v>
      </c>
      <c r="AI59" s="32" cm="1">
        <f t="array" ref="AI59">SUM(R59:AA59*$G$9)</f>
        <v>0</v>
      </c>
      <c r="AJ59" s="32">
        <f t="shared" si="2"/>
        <v>0</v>
      </c>
      <c r="AK59" s="33">
        <f t="shared" si="4"/>
        <v>0</v>
      </c>
    </row>
    <row r="60" spans="3:39" ht="15" x14ac:dyDescent="0.2">
      <c r="C60" s="35"/>
      <c r="D60" s="38"/>
      <c r="E60" s="34"/>
      <c r="F60" s="39"/>
      <c r="G60" s="39"/>
      <c r="H60" s="85">
        <f t="shared" si="1"/>
        <v>0</v>
      </c>
      <c r="I60" s="40"/>
      <c r="J60" s="40"/>
      <c r="K60" s="40"/>
      <c r="L60" s="40"/>
      <c r="M60" s="40"/>
      <c r="N60" s="40"/>
      <c r="O60" s="40"/>
      <c r="P60" s="41"/>
      <c r="Q60" s="41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2"/>
      <c r="AC60" s="32">
        <f>IF(D60="ATHLETE", $D$9, 0)</f>
        <v>0</v>
      </c>
      <c r="AD60" s="32">
        <f>IF(NOT(ISBLANK(C60)),IF(OR(A13="Cat. B Capsis Hotel Thessaloniki",A13="Cat. A Holiday Inn Thessaloniki",A13=""),0,120),)</f>
        <v>0</v>
      </c>
      <c r="AE60" s="32">
        <f>IF(E60="Single",$A$9,IF(E60="Double",$B$9,IF(E60="Triple",$C$9,0)))</f>
        <v>0</v>
      </c>
      <c r="AF60" s="32">
        <f>AE60*H60</f>
        <v>0</v>
      </c>
      <c r="AG60" s="32">
        <f>SUM(I60:O60)*$F$9</f>
        <v>0</v>
      </c>
      <c r="AH60" s="32">
        <f>(P60+Q60)*$H$9</f>
        <v>0</v>
      </c>
      <c r="AI60" s="32" cm="1">
        <f t="array" ref="AI60">SUM(R60:AA60*$G$9)</f>
        <v>0</v>
      </c>
      <c r="AJ60" s="32">
        <f t="shared" si="2"/>
        <v>0</v>
      </c>
      <c r="AK60" s="33">
        <f t="shared" si="4"/>
        <v>0</v>
      </c>
    </row>
    <row r="61" spans="3:39" ht="15" x14ac:dyDescent="0.2">
      <c r="C61" s="35"/>
      <c r="D61" s="38"/>
      <c r="E61" s="34"/>
      <c r="F61" s="39"/>
      <c r="G61" s="39"/>
      <c r="H61" s="85">
        <f t="shared" si="1"/>
        <v>0</v>
      </c>
      <c r="I61" s="40"/>
      <c r="J61" s="40"/>
      <c r="K61" s="40"/>
      <c r="L61" s="40"/>
      <c r="M61" s="40"/>
      <c r="N61" s="40"/>
      <c r="O61" s="40"/>
      <c r="P61" s="41"/>
      <c r="Q61" s="41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2"/>
      <c r="AC61" s="32">
        <f>IF(D61="ATHLETE", $D$9, 0)</f>
        <v>0</v>
      </c>
      <c r="AD61" s="32">
        <f>IF(NOT(ISBLANK(C61)),IF(OR(A13="Cat. B Capsis Hotel Thessaloniki",A13="Cat. A Holiday Inn Thessaloniki",A13=""),0,120),)</f>
        <v>0</v>
      </c>
      <c r="AE61" s="32">
        <f>IF(E61="Single",$A$9,IF(E61="Double",$B$9,IF(E61="Triple",$C$9,0)))</f>
        <v>0</v>
      </c>
      <c r="AF61" s="32">
        <f>AE61*H61</f>
        <v>0</v>
      </c>
      <c r="AG61" s="32">
        <f>SUM(I61:O61)*$F$9</f>
        <v>0</v>
      </c>
      <c r="AH61" s="32">
        <f>(P61+Q61)*$H$9</f>
        <v>0</v>
      </c>
      <c r="AI61" s="32" cm="1">
        <f t="array" ref="AI61">SUM(R61:AA61*$G$9)</f>
        <v>0</v>
      </c>
      <c r="AJ61" s="32">
        <f t="shared" si="2"/>
        <v>0</v>
      </c>
      <c r="AK61" s="33">
        <f t="shared" si="4"/>
        <v>0</v>
      </c>
    </row>
    <row r="62" spans="3:39" ht="15" x14ac:dyDescent="0.2">
      <c r="C62" s="35"/>
      <c r="D62" s="38"/>
      <c r="E62" s="34"/>
      <c r="F62" s="39"/>
      <c r="G62" s="39"/>
      <c r="H62" s="85">
        <f t="shared" si="1"/>
        <v>0</v>
      </c>
      <c r="I62" s="40"/>
      <c r="J62" s="40"/>
      <c r="K62" s="40"/>
      <c r="L62" s="40"/>
      <c r="M62" s="40"/>
      <c r="N62" s="40"/>
      <c r="O62" s="40"/>
      <c r="P62" s="41"/>
      <c r="Q62" s="41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2"/>
      <c r="AC62" s="32">
        <f>IF(D62="ATHLETE", $D$9, 0)</f>
        <v>0</v>
      </c>
      <c r="AD62" s="32">
        <f>IF(NOT(ISBLANK(C62)),IF(OR(A13="Cat. B Capsis Hotel Thessaloniki",A13="Cat. A Holiday Inn Thessaloniki",A13=""),0,120),)</f>
        <v>0</v>
      </c>
      <c r="AE62" s="32">
        <f>IF(E62="Single",$A$9,IF(E62="Double",$B$9,IF(E62="Triple",$C$9,0)))</f>
        <v>0</v>
      </c>
      <c r="AF62" s="32">
        <f>AE62*H62</f>
        <v>0</v>
      </c>
      <c r="AG62" s="32">
        <f>SUM(I62:O62)*$F$9</f>
        <v>0</v>
      </c>
      <c r="AH62" s="32">
        <f>(P62+Q62)*$H$9</f>
        <v>0</v>
      </c>
      <c r="AI62" s="32" cm="1">
        <f t="array" ref="AI62">SUM(R62:AA62*$G$9)</f>
        <v>0</v>
      </c>
      <c r="AJ62" s="32">
        <f t="shared" si="2"/>
        <v>0</v>
      </c>
      <c r="AK62" s="33">
        <f t="shared" si="4"/>
        <v>0</v>
      </c>
    </row>
    <row r="63" spans="3:39" ht="15" x14ac:dyDescent="0.2">
      <c r="C63" s="35"/>
      <c r="D63" s="38"/>
      <c r="E63" s="34"/>
      <c r="F63" s="39"/>
      <c r="G63" s="39"/>
      <c r="H63" s="85">
        <f t="shared" si="1"/>
        <v>0</v>
      </c>
      <c r="I63" s="40"/>
      <c r="J63" s="40"/>
      <c r="K63" s="40"/>
      <c r="L63" s="40"/>
      <c r="M63" s="40"/>
      <c r="N63" s="40"/>
      <c r="O63" s="40"/>
      <c r="P63" s="41"/>
      <c r="Q63" s="41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2"/>
      <c r="AC63" s="32">
        <f>IF(D63="ATHLETE", $D$9, 0)</f>
        <v>0</v>
      </c>
      <c r="AD63" s="32">
        <f>IF(NOT(ISBLANK(C63)),IF(OR(A13="Cat. B Capsis Hotel Thessaloniki",A13="Cat. A Holiday Inn Thessaloniki",A13=""),0,120),)</f>
        <v>0</v>
      </c>
      <c r="AE63" s="32">
        <f>IF(E63="Single",$A$9,IF(E63="Double",$B$9,IF(E63="Triple",$C$9,0)))</f>
        <v>0</v>
      </c>
      <c r="AF63" s="32">
        <f>AE63*H63</f>
        <v>0</v>
      </c>
      <c r="AG63" s="32">
        <f>SUM(I63:O63)*$F$9</f>
        <v>0</v>
      </c>
      <c r="AH63" s="32">
        <f>(P63+Q63)*$H$9</f>
        <v>0</v>
      </c>
      <c r="AI63" s="32" cm="1">
        <f t="array" ref="AI63">SUM(R63:AA63*$G$9)</f>
        <v>0</v>
      </c>
      <c r="AJ63" s="32">
        <f t="shared" si="2"/>
        <v>0</v>
      </c>
      <c r="AK63" s="33">
        <f t="shared" si="4"/>
        <v>0</v>
      </c>
      <c r="AM63" s="25" t="s">
        <v>42</v>
      </c>
    </row>
    <row r="64" spans="3:39" ht="15" x14ac:dyDescent="0.2">
      <c r="C64" s="35"/>
      <c r="D64" s="38"/>
      <c r="E64" s="34"/>
      <c r="F64" s="39"/>
      <c r="G64" s="39"/>
      <c r="H64" s="85">
        <f t="shared" si="1"/>
        <v>0</v>
      </c>
      <c r="I64" s="40"/>
      <c r="J64" s="40"/>
      <c r="K64" s="40"/>
      <c r="L64" s="40"/>
      <c r="M64" s="40"/>
      <c r="N64" s="40"/>
      <c r="O64" s="40"/>
      <c r="P64" s="41"/>
      <c r="Q64" s="41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2"/>
      <c r="AC64" s="32">
        <f>IF(D64="ATHLETE", $D$9, 0)</f>
        <v>0</v>
      </c>
      <c r="AD64" s="32">
        <f>IF(NOT(ISBLANK(C64)),IF(OR(A13="Cat. B Capsis Hotel Thessaloniki",A13="Cat. A Holiday Inn Thessaloniki",A13=""),0,120),)</f>
        <v>0</v>
      </c>
      <c r="AE64" s="32">
        <f>IF(E64="Single",$A$9,IF(E64="Double",$B$9,IF(E64="Triple",$C$9,0)))</f>
        <v>0</v>
      </c>
      <c r="AF64" s="32">
        <f>AE64*H64</f>
        <v>0</v>
      </c>
      <c r="AG64" s="32">
        <f>SUM(I64:O64)*$F$9</f>
        <v>0</v>
      </c>
      <c r="AH64" s="32">
        <f>(P64+Q64)*$H$9</f>
        <v>0</v>
      </c>
      <c r="AI64" s="32" cm="1">
        <f t="array" ref="AI64">SUM(R64:AA64*$G$9)</f>
        <v>0</v>
      </c>
      <c r="AJ64" s="32">
        <f t="shared" si="2"/>
        <v>0</v>
      </c>
      <c r="AK64" s="33">
        <f t="shared" si="4"/>
        <v>0</v>
      </c>
      <c r="AM64" s="115">
        <v>46345</v>
      </c>
    </row>
    <row r="65" spans="3:39" ht="15" x14ac:dyDescent="0.2">
      <c r="C65" s="35"/>
      <c r="D65" s="38"/>
      <c r="E65" s="34"/>
      <c r="F65" s="39"/>
      <c r="G65" s="39"/>
      <c r="H65" s="85">
        <f t="shared" si="1"/>
        <v>0</v>
      </c>
      <c r="I65" s="40"/>
      <c r="J65" s="40"/>
      <c r="K65" s="40"/>
      <c r="L65" s="40"/>
      <c r="M65" s="40"/>
      <c r="N65" s="40"/>
      <c r="O65" s="40"/>
      <c r="P65" s="41"/>
      <c r="Q65" s="41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2"/>
      <c r="AC65" s="32">
        <f>IF(D65="ATHLETE", $D$9, 0)</f>
        <v>0</v>
      </c>
      <c r="AD65" s="32">
        <f>IF(NOT(ISBLANK(C65)),IF(OR(A13="Cat. B Capsis Hotel Thessaloniki",A13="Cat. A Holiday Inn Thessaloniki",A13=""),0,120),)</f>
        <v>0</v>
      </c>
      <c r="AE65" s="32">
        <f>IF(E65="Single",$A$9,IF(E65="Double",$B$9,IF(E65="Triple",$C$9,0)))</f>
        <v>0</v>
      </c>
      <c r="AF65" s="32">
        <f>AE65*H65</f>
        <v>0</v>
      </c>
      <c r="AG65" s="32">
        <f>SUM(I65:O65)*$F$9</f>
        <v>0</v>
      </c>
      <c r="AH65" s="32">
        <f>(P65+Q65)*$H$9</f>
        <v>0</v>
      </c>
      <c r="AI65" s="32" cm="1">
        <f t="array" ref="AI65">SUM(R65:AA65*$G$9)</f>
        <v>0</v>
      </c>
      <c r="AJ65" s="32">
        <f t="shared" si="2"/>
        <v>0</v>
      </c>
      <c r="AK65" s="33">
        <f t="shared" si="4"/>
        <v>0</v>
      </c>
      <c r="AM65" s="115">
        <v>46346</v>
      </c>
    </row>
    <row r="66" spans="3:39" ht="15" x14ac:dyDescent="0.2">
      <c r="C66" s="35"/>
      <c r="D66" s="38"/>
      <c r="E66" s="34"/>
      <c r="F66" s="39"/>
      <c r="G66" s="39"/>
      <c r="H66" s="85">
        <f t="shared" si="1"/>
        <v>0</v>
      </c>
      <c r="I66" s="40"/>
      <c r="J66" s="40"/>
      <c r="K66" s="40"/>
      <c r="L66" s="40"/>
      <c r="M66" s="40"/>
      <c r="N66" s="40"/>
      <c r="O66" s="40"/>
      <c r="P66" s="41"/>
      <c r="Q66" s="41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2"/>
      <c r="AC66" s="32">
        <f>IF(D66="ATHLETE", $D$9, 0)</f>
        <v>0</v>
      </c>
      <c r="AD66" s="32">
        <f>IF(NOT(ISBLANK(C66)),IF(OR(A13="Cat. B Capsis Hotel Thessaloniki",A13="Cat. A Holiday Inn Thessaloniki",A13=""),0,120),)</f>
        <v>0</v>
      </c>
      <c r="AE66" s="32">
        <f>IF(E66="Single",$A$9,IF(E66="Double",$B$9,IF(E66="Triple",$C$9,0)))</f>
        <v>0</v>
      </c>
      <c r="AF66" s="32">
        <f>AE66*H66</f>
        <v>0</v>
      </c>
      <c r="AG66" s="32">
        <f>SUM(I66:O66)*$F$9</f>
        <v>0</v>
      </c>
      <c r="AH66" s="32">
        <f>(P66+Q66)*$H$9</f>
        <v>0</v>
      </c>
      <c r="AI66" s="32" cm="1">
        <f t="array" ref="AI66">SUM(R66:AA66*$G$9)</f>
        <v>0</v>
      </c>
      <c r="AJ66" s="32">
        <f t="shared" si="2"/>
        <v>0</v>
      </c>
      <c r="AK66" s="33">
        <f t="shared" si="4"/>
        <v>0</v>
      </c>
      <c r="AM66" s="115">
        <v>46347</v>
      </c>
    </row>
    <row r="67" spans="3:39" ht="15" x14ac:dyDescent="0.2">
      <c r="C67" s="35"/>
      <c r="D67" s="38"/>
      <c r="E67" s="34"/>
      <c r="F67" s="39"/>
      <c r="G67" s="39"/>
      <c r="H67" s="85">
        <f t="shared" si="1"/>
        <v>0</v>
      </c>
      <c r="I67" s="40"/>
      <c r="J67" s="40"/>
      <c r="K67" s="40"/>
      <c r="L67" s="40"/>
      <c r="M67" s="40"/>
      <c r="N67" s="40"/>
      <c r="O67" s="40"/>
      <c r="P67" s="41"/>
      <c r="Q67" s="41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2"/>
      <c r="AC67" s="32">
        <f>IF(D67="ATHLETE", $D$9, 0)</f>
        <v>0</v>
      </c>
      <c r="AD67" s="32">
        <f>IF(NOT(ISBLANK(C67)),IF(OR(A13="Cat. B Capsis Hotel Thessaloniki",A13="Cat. A Holiday Inn Thessaloniki",A13=""),0,120),)</f>
        <v>0</v>
      </c>
      <c r="AE67" s="32">
        <f>IF(E67="Single",$A$9,IF(E67="Double",$B$9,IF(E67="Triple",$C$9,0)))</f>
        <v>0</v>
      </c>
      <c r="AF67" s="32">
        <f>AE67*H67</f>
        <v>0</v>
      </c>
      <c r="AG67" s="32">
        <f>SUM(I67:O67)*$F$9</f>
        <v>0</v>
      </c>
      <c r="AH67" s="32">
        <f>(P67+Q67)*$H$9</f>
        <v>0</v>
      </c>
      <c r="AI67" s="32" cm="1">
        <f t="array" ref="AI67">SUM(R67:AA67*$G$9)</f>
        <v>0</v>
      </c>
      <c r="AJ67" s="32">
        <f t="shared" si="2"/>
        <v>0</v>
      </c>
      <c r="AK67" s="33">
        <f t="shared" si="4"/>
        <v>0</v>
      </c>
      <c r="AM67" s="115">
        <v>46348</v>
      </c>
    </row>
    <row r="68" spans="3:39" ht="15" x14ac:dyDescent="0.2">
      <c r="C68" s="35"/>
      <c r="D68" s="38"/>
      <c r="E68" s="34"/>
      <c r="F68" s="39"/>
      <c r="G68" s="39"/>
      <c r="H68" s="85">
        <f t="shared" si="1"/>
        <v>0</v>
      </c>
      <c r="I68" s="40"/>
      <c r="J68" s="40"/>
      <c r="K68" s="40"/>
      <c r="L68" s="40"/>
      <c r="M68" s="40"/>
      <c r="N68" s="40"/>
      <c r="O68" s="40"/>
      <c r="P68" s="41"/>
      <c r="Q68" s="41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2"/>
      <c r="AC68" s="32">
        <f>IF(D68="ATHLETE", $D$9, 0)</f>
        <v>0</v>
      </c>
      <c r="AD68" s="32">
        <f>IF(NOT(ISBLANK(C68)),IF(OR(A13="Cat. B Capsis Hotel Thessaloniki",A13="Cat. A Holiday Inn Thessaloniki",A13=""),0,120),)</f>
        <v>0</v>
      </c>
      <c r="AE68" s="32">
        <f>IF(E68="Single",$A$9,IF(E68="Double",$B$9,IF(E68="Triple",$C$9,0)))</f>
        <v>0</v>
      </c>
      <c r="AF68" s="32">
        <f>AE68*H68</f>
        <v>0</v>
      </c>
      <c r="AG68" s="32">
        <f>SUM(I68:O68)*$F$9</f>
        <v>0</v>
      </c>
      <c r="AH68" s="32">
        <f>(P68+Q68)*$H$9</f>
        <v>0</v>
      </c>
      <c r="AI68" s="32" cm="1">
        <f t="array" ref="AI68">SUM(R68:AA68*$G$9)</f>
        <v>0</v>
      </c>
      <c r="AJ68" s="32">
        <f t="shared" si="2"/>
        <v>0</v>
      </c>
      <c r="AK68" s="33">
        <f t="shared" si="4"/>
        <v>0</v>
      </c>
      <c r="AM68" s="115">
        <v>46349</v>
      </c>
    </row>
    <row r="69" spans="3:39" ht="15" x14ac:dyDescent="0.2">
      <c r="C69" s="35"/>
      <c r="D69" s="38"/>
      <c r="E69" s="34"/>
      <c r="F69" s="39"/>
      <c r="G69" s="39"/>
      <c r="H69" s="85">
        <f t="shared" si="1"/>
        <v>0</v>
      </c>
      <c r="I69" s="40"/>
      <c r="J69" s="40"/>
      <c r="K69" s="40"/>
      <c r="L69" s="40"/>
      <c r="M69" s="40"/>
      <c r="N69" s="40"/>
      <c r="O69" s="40"/>
      <c r="P69" s="41"/>
      <c r="Q69" s="41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2"/>
      <c r="AC69" s="32">
        <f>IF(D69="ATHLETE", $D$9, 0)</f>
        <v>0</v>
      </c>
      <c r="AD69" s="32">
        <f>IF(NOT(ISBLANK(C69)),IF(OR(A13="Cat. B Capsis Hotel Thessaloniki",A13="Cat. A Holiday Inn Thessaloniki",A13=""),0,120),)</f>
        <v>0</v>
      </c>
      <c r="AE69" s="32">
        <f>IF(E69="Single",$A$9,IF(E69="Double",$B$9,IF(E69="Triple",$C$9,0)))</f>
        <v>0</v>
      </c>
      <c r="AF69" s="32">
        <f>AE69*H69</f>
        <v>0</v>
      </c>
      <c r="AG69" s="32">
        <f>SUM(I69:O69)*$F$9</f>
        <v>0</v>
      </c>
      <c r="AH69" s="32">
        <f>(P69+Q69)*$H$9</f>
        <v>0</v>
      </c>
      <c r="AI69" s="32" cm="1">
        <f t="array" ref="AI69">SUM(R69:AA69*$G$9)</f>
        <v>0</v>
      </c>
      <c r="AJ69" s="32">
        <f t="shared" si="2"/>
        <v>0</v>
      </c>
      <c r="AK69" s="33">
        <f t="shared" si="4"/>
        <v>0</v>
      </c>
      <c r="AM69" s="115"/>
    </row>
    <row r="70" spans="3:39" ht="15" x14ac:dyDescent="0.2">
      <c r="C70" s="35"/>
      <c r="D70" s="38"/>
      <c r="E70" s="34"/>
      <c r="F70" s="39"/>
      <c r="G70" s="39"/>
      <c r="H70" s="85">
        <f t="shared" si="1"/>
        <v>0</v>
      </c>
      <c r="I70" s="40"/>
      <c r="J70" s="40"/>
      <c r="K70" s="40"/>
      <c r="L70" s="40"/>
      <c r="M70" s="40"/>
      <c r="N70" s="40"/>
      <c r="O70" s="40"/>
      <c r="P70" s="41"/>
      <c r="Q70" s="41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2"/>
      <c r="AC70" s="32">
        <f>IF(D70="ATHLETE", $D$9, 0)</f>
        <v>0</v>
      </c>
      <c r="AD70" s="32">
        <f>IF(NOT(ISBLANK(C70)),IF(OR(A13="Cat. B Capsis Hotel Thessaloniki",A13="Cat. A Holiday Inn Thessaloniki",A13=""),0,120),)</f>
        <v>0</v>
      </c>
      <c r="AE70" s="32">
        <f>IF(E70="Single",$A$9,IF(E70="Double",$B$9,IF(E70="Triple",$C$9,0)))</f>
        <v>0</v>
      </c>
      <c r="AF70" s="32">
        <f>AE70*H70</f>
        <v>0</v>
      </c>
      <c r="AG70" s="32">
        <f>SUM(I70:O70)*$F$9</f>
        <v>0</v>
      </c>
      <c r="AH70" s="32">
        <f>(P70+Q70)*$H$9</f>
        <v>0</v>
      </c>
      <c r="AI70" s="32" cm="1">
        <f t="array" ref="AI70">SUM(R70:AA70*$G$9)</f>
        <v>0</v>
      </c>
      <c r="AJ70" s="32">
        <f t="shared" si="2"/>
        <v>0</v>
      </c>
      <c r="AK70" s="33">
        <f t="shared" si="4"/>
        <v>0</v>
      </c>
      <c r="AM70" s="115"/>
    </row>
    <row r="71" spans="3:39" ht="15" x14ac:dyDescent="0.2">
      <c r="C71" s="35"/>
      <c r="D71" s="38"/>
      <c r="E71" s="34"/>
      <c r="F71" s="39"/>
      <c r="G71" s="39"/>
      <c r="H71" s="85">
        <f t="shared" si="1"/>
        <v>0</v>
      </c>
      <c r="I71" s="40"/>
      <c r="J71" s="40"/>
      <c r="K71" s="40"/>
      <c r="L71" s="40"/>
      <c r="M71" s="40"/>
      <c r="N71" s="40"/>
      <c r="O71" s="40"/>
      <c r="P71" s="41"/>
      <c r="Q71" s="41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2"/>
      <c r="AC71" s="32">
        <f>IF(D71="ATHLETE", $D$9, 0)</f>
        <v>0</v>
      </c>
      <c r="AD71" s="32">
        <f>IF(NOT(ISBLANK(C71)),IF(OR(A13="Cat. B Capsis Hotel Thessaloniki",A13="Cat. A Holiday Inn Thessaloniki",A13=""),0,120),)</f>
        <v>0</v>
      </c>
      <c r="AE71" s="32">
        <f>IF(E71="Single",$A$9,IF(E71="Double",$B$9,IF(E71="Triple",$C$9,0)))</f>
        <v>0</v>
      </c>
      <c r="AF71" s="32">
        <f>AE71*H71</f>
        <v>0</v>
      </c>
      <c r="AG71" s="32">
        <f>SUM(I71:O71)*$F$9</f>
        <v>0</v>
      </c>
      <c r="AH71" s="32">
        <f>(P71+Q71)*$H$9</f>
        <v>0</v>
      </c>
      <c r="AI71" s="32" cm="1">
        <f t="array" ref="AI71">SUM(R71:AA71*$G$9)</f>
        <v>0</v>
      </c>
      <c r="AJ71" s="32">
        <f t="shared" si="2"/>
        <v>0</v>
      </c>
      <c r="AK71" s="33">
        <f t="shared" si="4"/>
        <v>0</v>
      </c>
      <c r="AM71" s="115"/>
    </row>
    <row r="72" spans="3:39" ht="15" x14ac:dyDescent="0.2">
      <c r="C72" s="35"/>
      <c r="D72" s="38"/>
      <c r="E72" s="34"/>
      <c r="F72" s="39"/>
      <c r="G72" s="39"/>
      <c r="H72" s="85">
        <f t="shared" si="1"/>
        <v>0</v>
      </c>
      <c r="I72" s="40"/>
      <c r="J72" s="40"/>
      <c r="K72" s="40"/>
      <c r="L72" s="40"/>
      <c r="M72" s="40"/>
      <c r="N72" s="40"/>
      <c r="O72" s="40"/>
      <c r="P72" s="41"/>
      <c r="Q72" s="41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2"/>
      <c r="AC72" s="32">
        <f>IF(D72="ATHLETE", $D$9, 0)</f>
        <v>0</v>
      </c>
      <c r="AD72" s="32">
        <f>IF(NOT(ISBLANK(C72)),IF(OR(A13="Cat. B Capsis Hotel Thessaloniki",A13="Cat. A Holiday Inn Thessaloniki",A13=""),0,120),)</f>
        <v>0</v>
      </c>
      <c r="AE72" s="32">
        <f>IF(E72="Single",$A$9,IF(E72="Double",$B$9,IF(E72="Triple",$C$9,0)))</f>
        <v>0</v>
      </c>
      <c r="AF72" s="32">
        <f>AE72*H72</f>
        <v>0</v>
      </c>
      <c r="AG72" s="32">
        <f>SUM(I72:O72)*$F$9</f>
        <v>0</v>
      </c>
      <c r="AH72" s="32">
        <f>(P72+Q72)*$H$9</f>
        <v>0</v>
      </c>
      <c r="AI72" s="32" cm="1">
        <f t="array" ref="AI72">SUM(R72:AA72*$G$9)</f>
        <v>0</v>
      </c>
      <c r="AJ72" s="32">
        <f t="shared" si="2"/>
        <v>0</v>
      </c>
      <c r="AK72" s="33">
        <f t="shared" si="4"/>
        <v>0</v>
      </c>
    </row>
    <row r="73" spans="3:39" ht="15" x14ac:dyDescent="0.2">
      <c r="C73" s="35"/>
      <c r="D73" s="38"/>
      <c r="E73" s="34"/>
      <c r="F73" s="39"/>
      <c r="G73" s="39"/>
      <c r="H73" s="85">
        <f t="shared" si="1"/>
        <v>0</v>
      </c>
      <c r="I73" s="40"/>
      <c r="J73" s="40"/>
      <c r="K73" s="40"/>
      <c r="L73" s="40"/>
      <c r="M73" s="40"/>
      <c r="N73" s="40"/>
      <c r="O73" s="40"/>
      <c r="P73" s="41"/>
      <c r="Q73" s="41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2"/>
      <c r="AC73" s="32">
        <f>IF(D73="ATHLETE", $D$9, 0)</f>
        <v>0</v>
      </c>
      <c r="AD73" s="32">
        <f>IF(NOT(ISBLANK(C73)),IF(OR(A13="Cat. B Capsis Hotel Thessaloniki",A13="Cat. A Holiday Inn Thessaloniki",A13=""),0,120),)</f>
        <v>0</v>
      </c>
      <c r="AE73" s="32">
        <f>IF(E73="Single",$A$9,IF(E73="Double",$B$9,IF(E73="Triple",$C$9,0)))</f>
        <v>0</v>
      </c>
      <c r="AF73" s="32">
        <f>AE73*H73</f>
        <v>0</v>
      </c>
      <c r="AG73" s="32">
        <f>SUM(I73:O73)*$F$9</f>
        <v>0</v>
      </c>
      <c r="AH73" s="32">
        <f>(P73+Q73)*$H$9</f>
        <v>0</v>
      </c>
      <c r="AI73" s="32" cm="1">
        <f t="array" ref="AI73">SUM(R73:AA73*$G$9)</f>
        <v>0</v>
      </c>
      <c r="AJ73" s="32">
        <f t="shared" si="2"/>
        <v>0</v>
      </c>
      <c r="AK73" s="33">
        <f t="shared" si="4"/>
        <v>0</v>
      </c>
      <c r="AM73" s="23" t="s">
        <v>43</v>
      </c>
    </row>
    <row r="74" spans="3:39" ht="15" x14ac:dyDescent="0.2">
      <c r="C74" s="35"/>
      <c r="D74" s="38"/>
      <c r="E74" s="34"/>
      <c r="F74" s="39"/>
      <c r="G74" s="39"/>
      <c r="H74" s="85">
        <f t="shared" si="1"/>
        <v>0</v>
      </c>
      <c r="I74" s="40"/>
      <c r="J74" s="40"/>
      <c r="K74" s="40"/>
      <c r="L74" s="40"/>
      <c r="M74" s="40"/>
      <c r="N74" s="40"/>
      <c r="O74" s="40"/>
      <c r="P74" s="41"/>
      <c r="Q74" s="41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2"/>
      <c r="AC74" s="32">
        <f>IF(D74="ATHLETE", $D$9, 0)</f>
        <v>0</v>
      </c>
      <c r="AD74" s="32">
        <f>IF(NOT(ISBLANK(C74)),IF(OR(A13="Cat. B Capsis Hotel Thessaloniki",A13="Cat. A Holiday Inn Thessaloniki",A13=""),0,120),)</f>
        <v>0</v>
      </c>
      <c r="AE74" s="32">
        <f>IF(E74="Single",$A$9,IF(E74="Double",$B$9,IF(E74="Triple",$C$9,0)))</f>
        <v>0</v>
      </c>
      <c r="AF74" s="32">
        <f>AE74*H74</f>
        <v>0</v>
      </c>
      <c r="AG74" s="32">
        <f>SUM(I74:O74)*$F$9</f>
        <v>0</v>
      </c>
      <c r="AH74" s="32">
        <f>(P74+Q74)*$H$9</f>
        <v>0</v>
      </c>
      <c r="AI74" s="32" cm="1">
        <f t="array" ref="AI74">SUM(R74:AA74*$G$9)</f>
        <v>0</v>
      </c>
      <c r="AJ74" s="32">
        <f t="shared" si="2"/>
        <v>0</v>
      </c>
      <c r="AK74" s="33">
        <f t="shared" si="4"/>
        <v>0</v>
      </c>
      <c r="AM74" s="115">
        <v>46347</v>
      </c>
    </row>
    <row r="75" spans="3:39" ht="15" x14ac:dyDescent="0.2">
      <c r="C75" s="34"/>
      <c r="D75" s="38"/>
      <c r="E75" s="34"/>
      <c r="F75" s="39"/>
      <c r="G75" s="39"/>
      <c r="H75" s="85">
        <f t="shared" si="1"/>
        <v>0</v>
      </c>
      <c r="I75" s="40"/>
      <c r="J75" s="40"/>
      <c r="K75" s="40"/>
      <c r="L75" s="40"/>
      <c r="M75" s="40"/>
      <c r="N75" s="40"/>
      <c r="O75" s="40"/>
      <c r="P75" s="41"/>
      <c r="Q75" s="41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2"/>
      <c r="AC75" s="32">
        <f>IF(D75="ATHLETE", $D$9, 0)</f>
        <v>0</v>
      </c>
      <c r="AD75" s="32">
        <f>IF(NOT(ISBLANK(C75)),IF(OR(A13="Cat. B Capsis Hotel Thessaloniki",A13="Cat. A Holiday Inn Thessaloniki",A13=""),0,120),)</f>
        <v>0</v>
      </c>
      <c r="AE75" s="32">
        <f>IF(E75="Single",$A$9,IF(E75="Double",$B$9,IF(E75="Triple",$C$9,0)))</f>
        <v>0</v>
      </c>
      <c r="AF75" s="32">
        <f>AE75*H75</f>
        <v>0</v>
      </c>
      <c r="AG75" s="32">
        <f>SUM(I75:O75)*$F$9</f>
        <v>0</v>
      </c>
      <c r="AH75" s="32">
        <f>(P75+Q75)*$H$9</f>
        <v>0</v>
      </c>
      <c r="AI75" s="32" cm="1">
        <f t="array" ref="AI75">SUM(R75:AA75*$G$9)</f>
        <v>0</v>
      </c>
      <c r="AJ75" s="32">
        <f t="shared" si="2"/>
        <v>0</v>
      </c>
      <c r="AK75" s="33">
        <f t="shared" si="4"/>
        <v>0</v>
      </c>
      <c r="AM75" s="115">
        <v>46348</v>
      </c>
    </row>
    <row r="76" spans="3:39" ht="15" x14ac:dyDescent="0.2">
      <c r="C76" s="35"/>
      <c r="D76" s="38"/>
      <c r="E76" s="34"/>
      <c r="F76" s="39"/>
      <c r="G76" s="39"/>
      <c r="H76" s="85">
        <f t="shared" si="1"/>
        <v>0</v>
      </c>
      <c r="I76" s="40"/>
      <c r="J76" s="40"/>
      <c r="K76" s="40"/>
      <c r="L76" s="40"/>
      <c r="M76" s="40"/>
      <c r="N76" s="40"/>
      <c r="O76" s="40"/>
      <c r="P76" s="41"/>
      <c r="Q76" s="41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2"/>
      <c r="AC76" s="32">
        <f>IF(D76="ATHLETE", $D$9, 0)</f>
        <v>0</v>
      </c>
      <c r="AD76" s="32">
        <f>IF(NOT(ISBLANK(C76)),IF(OR(A13="Cat. B Capsis Hotel Thessaloniki",A13="Cat. A Holiday Inn Thessaloniki",A13=""),0,120),)</f>
        <v>0</v>
      </c>
      <c r="AE76" s="32">
        <f>IF(E76="Single",$A$9,IF(E76="Double",$B$9,IF(E76="Triple",$C$9,0)))</f>
        <v>0</v>
      </c>
      <c r="AF76" s="32">
        <f>AE76*H76</f>
        <v>0</v>
      </c>
      <c r="AG76" s="32">
        <f>SUM(I76:O76)*$F$9</f>
        <v>0</v>
      </c>
      <c r="AH76" s="32">
        <f>(P76+Q76)*$H$9</f>
        <v>0</v>
      </c>
      <c r="AI76" s="32" cm="1">
        <f t="array" ref="AI76">SUM(R76:AA76*$G$9)</f>
        <v>0</v>
      </c>
      <c r="AJ76" s="32">
        <f t="shared" si="2"/>
        <v>0</v>
      </c>
      <c r="AK76" s="33">
        <f t="shared" si="4"/>
        <v>0</v>
      </c>
      <c r="AM76" s="115">
        <v>46349</v>
      </c>
    </row>
    <row r="77" spans="3:39" ht="15" x14ac:dyDescent="0.2">
      <c r="C77" s="35"/>
      <c r="D77" s="38"/>
      <c r="E77" s="34"/>
      <c r="F77" s="39"/>
      <c r="G77" s="39"/>
      <c r="H77" s="85">
        <f t="shared" si="1"/>
        <v>0</v>
      </c>
      <c r="I77" s="40"/>
      <c r="J77" s="40"/>
      <c r="K77" s="40"/>
      <c r="L77" s="40"/>
      <c r="M77" s="40"/>
      <c r="N77" s="40"/>
      <c r="O77" s="40"/>
      <c r="P77" s="41"/>
      <c r="Q77" s="41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2"/>
      <c r="AC77" s="32">
        <f>IF(D77="ATHLETE", $D$9, 0)</f>
        <v>0</v>
      </c>
      <c r="AD77" s="32">
        <f>IF(NOT(ISBLANK(C77)),IF(OR(A13="Cat. B Capsis Hotel Thessaloniki",A13="Cat. A Holiday Inn Thessaloniki",A13=""),0,120),)</f>
        <v>0</v>
      </c>
      <c r="AE77" s="32">
        <f>IF(E77="Single",$A$9,IF(E77="Double",$B$9,IF(E77="Triple",$C$9,0)))</f>
        <v>0</v>
      </c>
      <c r="AF77" s="32">
        <f>AE77*H77</f>
        <v>0</v>
      </c>
      <c r="AG77" s="32">
        <f>SUM(I77:O77)*$F$9</f>
        <v>0</v>
      </c>
      <c r="AH77" s="32">
        <f>(P77+Q77)*$H$9</f>
        <v>0</v>
      </c>
      <c r="AI77" s="32" cm="1">
        <f t="array" ref="AI77">SUM(R77:AA77*$G$9)</f>
        <v>0</v>
      </c>
      <c r="AJ77" s="32">
        <f t="shared" ref="AJ77:AJ103" si="5">IF(TRIM(AB77)="YES", 60, 0)</f>
        <v>0</v>
      </c>
      <c r="AK77" s="33">
        <f t="shared" si="4"/>
        <v>0</v>
      </c>
      <c r="AM77" s="115">
        <v>46350</v>
      </c>
    </row>
    <row r="78" spans="3:39" ht="15" x14ac:dyDescent="0.2">
      <c r="C78" s="35"/>
      <c r="D78" s="38"/>
      <c r="E78" s="34"/>
      <c r="F78" s="39"/>
      <c r="G78" s="39"/>
      <c r="H78" s="85">
        <f t="shared" si="1"/>
        <v>0</v>
      </c>
      <c r="I78" s="40"/>
      <c r="J78" s="40"/>
      <c r="K78" s="40"/>
      <c r="L78" s="40"/>
      <c r="M78" s="40"/>
      <c r="N78" s="40"/>
      <c r="O78" s="40"/>
      <c r="P78" s="41"/>
      <c r="Q78" s="41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2"/>
      <c r="AC78" s="32">
        <f>IF(D78="ATHLETE", $D$9, 0)</f>
        <v>0</v>
      </c>
      <c r="AD78" s="32">
        <f>IF(NOT(ISBLANK(C78)),IF(OR(A13="Cat. B Capsis Hotel Thessaloniki",A13="Cat. A Holiday Inn Thessaloniki",A13=""),0,120),)</f>
        <v>0</v>
      </c>
      <c r="AE78" s="32">
        <f>IF(E78="Single",$A$9,IF(E78="Double",$B$9,IF(E78="Triple",$C$9,0)))</f>
        <v>0</v>
      </c>
      <c r="AF78" s="32">
        <f>AE78*H78</f>
        <v>0</v>
      </c>
      <c r="AG78" s="32">
        <f>SUM(I78:O78)*$F$9</f>
        <v>0</v>
      </c>
      <c r="AH78" s="32">
        <f>(P78+Q78)*$H$9</f>
        <v>0</v>
      </c>
      <c r="AI78" s="32" cm="1">
        <f t="array" ref="AI78">SUM(R78:AA78*$G$9)</f>
        <v>0</v>
      </c>
      <c r="AJ78" s="32">
        <f t="shared" si="5"/>
        <v>0</v>
      </c>
      <c r="AK78" s="33">
        <f t="shared" si="4"/>
        <v>0</v>
      </c>
      <c r="AM78" s="115">
        <v>46351</v>
      </c>
    </row>
    <row r="79" spans="3:39" ht="15" x14ac:dyDescent="0.2">
      <c r="C79" s="35"/>
      <c r="D79" s="38"/>
      <c r="E79" s="34"/>
      <c r="F79" s="39"/>
      <c r="G79" s="39"/>
      <c r="H79" s="85">
        <f t="shared" ref="H79:H111" si="6">G79-F79</f>
        <v>0</v>
      </c>
      <c r="I79" s="40"/>
      <c r="J79" s="40"/>
      <c r="K79" s="40"/>
      <c r="L79" s="40"/>
      <c r="M79" s="40"/>
      <c r="N79" s="40"/>
      <c r="O79" s="40"/>
      <c r="P79" s="41"/>
      <c r="Q79" s="41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2"/>
      <c r="AC79" s="32">
        <f>IF(D79="ATHLETE", $D$9, 0)</f>
        <v>0</v>
      </c>
      <c r="AD79" s="32">
        <f>IF(NOT(ISBLANK(C79)),IF(OR(A13="Cat. B Capsis Hotel Thessaloniki",A13="Cat. A Holiday Inn Thessaloniki",A13=""),0,120),)</f>
        <v>0</v>
      </c>
      <c r="AE79" s="32">
        <f>IF(E79="Single",$A$9,IF(E79="Double",$B$9,IF(E79="Triple",$C$9,0)))</f>
        <v>0</v>
      </c>
      <c r="AF79" s="32">
        <f>AE79*H79</f>
        <v>0</v>
      </c>
      <c r="AG79" s="32">
        <f>SUM(I79:O79)*$F$9</f>
        <v>0</v>
      </c>
      <c r="AH79" s="32">
        <f>(P79+Q79)*$H$9</f>
        <v>0</v>
      </c>
      <c r="AI79" s="32" cm="1">
        <f t="array" ref="AI79">SUM(R79:AA79*$G$9)</f>
        <v>0</v>
      </c>
      <c r="AJ79" s="32">
        <f t="shared" si="5"/>
        <v>0</v>
      </c>
      <c r="AK79" s="33">
        <f t="shared" ref="AK79:AK111" si="7">AC79+AD79+AF79+AG79+AH79+AI79+AJ79</f>
        <v>0</v>
      </c>
      <c r="AM79" s="115"/>
    </row>
    <row r="80" spans="3:39" ht="15" x14ac:dyDescent="0.2">
      <c r="C80" s="35"/>
      <c r="D80" s="38"/>
      <c r="E80" s="34"/>
      <c r="F80" s="39"/>
      <c r="G80" s="39"/>
      <c r="H80" s="85">
        <f t="shared" si="6"/>
        <v>0</v>
      </c>
      <c r="I80" s="40"/>
      <c r="J80" s="40"/>
      <c r="K80" s="40"/>
      <c r="L80" s="40"/>
      <c r="M80" s="40"/>
      <c r="N80" s="40"/>
      <c r="O80" s="40"/>
      <c r="P80" s="41"/>
      <c r="Q80" s="41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2"/>
      <c r="AC80" s="32">
        <f>IF(D80="ATHLETE", $D$9, 0)</f>
        <v>0</v>
      </c>
      <c r="AD80" s="32">
        <f>IF(NOT(ISBLANK(C80)),IF(OR(A13="Cat. B Capsis Hotel Thessaloniki",A13="Cat. A Holiday Inn Thessaloniki",A13=""),0,120),)</f>
        <v>0</v>
      </c>
      <c r="AE80" s="32">
        <f>IF(E80="Single",$A$9,IF(E80="Double",$B$9,IF(E80="Triple",$C$9,0)))</f>
        <v>0</v>
      </c>
      <c r="AF80" s="32">
        <f>AE80*H80</f>
        <v>0</v>
      </c>
      <c r="AG80" s="32">
        <f>SUM(I80:O80)*$F$9</f>
        <v>0</v>
      </c>
      <c r="AH80" s="32">
        <f>(P80+Q80)*$H$9</f>
        <v>0</v>
      </c>
      <c r="AI80" s="32" cm="1">
        <f t="array" ref="AI80">SUM(R80:AA80*$G$9)</f>
        <v>0</v>
      </c>
      <c r="AJ80" s="32">
        <f t="shared" si="5"/>
        <v>0</v>
      </c>
      <c r="AK80" s="33">
        <f t="shared" si="7"/>
        <v>0</v>
      </c>
      <c r="AM80" s="115"/>
    </row>
    <row r="81" spans="3:39" ht="15" x14ac:dyDescent="0.2">
      <c r="C81" s="35"/>
      <c r="D81" s="38"/>
      <c r="E81" s="34"/>
      <c r="F81" s="39"/>
      <c r="G81" s="39"/>
      <c r="H81" s="85">
        <f t="shared" si="6"/>
        <v>0</v>
      </c>
      <c r="I81" s="40"/>
      <c r="J81" s="40"/>
      <c r="K81" s="40"/>
      <c r="L81" s="40"/>
      <c r="M81" s="40"/>
      <c r="N81" s="40"/>
      <c r="O81" s="40"/>
      <c r="P81" s="41"/>
      <c r="Q81" s="41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2"/>
      <c r="AC81" s="32">
        <f>IF(D81="ATHLETE", $D$9, 0)</f>
        <v>0</v>
      </c>
      <c r="AD81" s="32">
        <f>IF(NOT(ISBLANK(C81)),IF(OR(A13="Cat. B Capsis Hotel Thessaloniki",A13="Cat. A Holiday Inn Thessaloniki",A13=""),0,120),)</f>
        <v>0</v>
      </c>
      <c r="AE81" s="32">
        <f>IF(E81="Single",$A$9,IF(E81="Double",$B$9,IF(E81="Triple",$C$9,0)))</f>
        <v>0</v>
      </c>
      <c r="AF81" s="32">
        <f>AE81*H81</f>
        <v>0</v>
      </c>
      <c r="AG81" s="32">
        <f>SUM(I81:O81)*$F$9</f>
        <v>0</v>
      </c>
      <c r="AH81" s="32">
        <f>(P81+Q81)*$H$9</f>
        <v>0</v>
      </c>
      <c r="AI81" s="32" cm="1">
        <f t="array" ref="AI81">SUM(R81:AA81*$G$9)</f>
        <v>0</v>
      </c>
      <c r="AJ81" s="32">
        <f t="shared" si="5"/>
        <v>0</v>
      </c>
      <c r="AK81" s="33">
        <f t="shared" si="7"/>
        <v>0</v>
      </c>
      <c r="AM81" s="115"/>
    </row>
    <row r="82" spans="3:39" ht="15" x14ac:dyDescent="0.2">
      <c r="C82" s="35"/>
      <c r="D82" s="38"/>
      <c r="E82" s="34"/>
      <c r="F82" s="39"/>
      <c r="G82" s="39"/>
      <c r="H82" s="85">
        <f t="shared" si="6"/>
        <v>0</v>
      </c>
      <c r="I82" s="40"/>
      <c r="J82" s="40"/>
      <c r="K82" s="40"/>
      <c r="L82" s="40"/>
      <c r="M82" s="40"/>
      <c r="N82" s="40"/>
      <c r="O82" s="40"/>
      <c r="P82" s="41"/>
      <c r="Q82" s="41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2"/>
      <c r="AC82" s="32">
        <f>IF(D82="ATHLETE", $D$9, 0)</f>
        <v>0</v>
      </c>
      <c r="AD82" s="32">
        <f>IF(NOT(ISBLANK(C82)),IF(OR(A13="Cat. B Capsis Hotel Thessaloniki",A13="Cat. A Holiday Inn Thessaloniki",A13=""),0,120),)</f>
        <v>0</v>
      </c>
      <c r="AE82" s="32">
        <f>IF(E82="Single",$A$9,IF(E82="Double",$B$9,IF(E82="Triple",$C$9,0)))</f>
        <v>0</v>
      </c>
      <c r="AF82" s="32">
        <f>AE82*H82</f>
        <v>0</v>
      </c>
      <c r="AG82" s="32">
        <f>SUM(I82:O82)*$F$9</f>
        <v>0</v>
      </c>
      <c r="AH82" s="32">
        <f>(P82+Q82)*$H$9</f>
        <v>0</v>
      </c>
      <c r="AI82" s="32" cm="1">
        <f t="array" ref="AI82">SUM(R82:AA82*$G$9)</f>
        <v>0</v>
      </c>
      <c r="AJ82" s="32">
        <f t="shared" si="5"/>
        <v>0</v>
      </c>
      <c r="AK82" s="33">
        <f t="shared" si="7"/>
        <v>0</v>
      </c>
    </row>
    <row r="83" spans="3:39" ht="15" x14ac:dyDescent="0.2">
      <c r="C83" s="35"/>
      <c r="D83" s="38"/>
      <c r="E83" s="34"/>
      <c r="F83" s="39"/>
      <c r="G83" s="39"/>
      <c r="H83" s="85">
        <f t="shared" si="6"/>
        <v>0</v>
      </c>
      <c r="I83" s="40"/>
      <c r="J83" s="40"/>
      <c r="K83" s="40"/>
      <c r="L83" s="40"/>
      <c r="M83" s="40"/>
      <c r="N83" s="40"/>
      <c r="O83" s="40"/>
      <c r="P83" s="41"/>
      <c r="Q83" s="41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2"/>
      <c r="AC83" s="32">
        <f>IF(D83="ATHLETE", $D$9, 0)</f>
        <v>0</v>
      </c>
      <c r="AD83" s="32">
        <f>IF(NOT(ISBLANK(C83)),IF(OR(A13="Cat. B Capsis Hotel Thessaloniki",A13="Cat. A Holiday Inn Thessaloniki",A13=""),0,120),)</f>
        <v>0</v>
      </c>
      <c r="AE83" s="32">
        <f>IF(E83="Single",$A$9,IF(E83="Double",$B$9,IF(E83="Triple",$C$9,0)))</f>
        <v>0</v>
      </c>
      <c r="AF83" s="32">
        <f>AE83*H83</f>
        <v>0</v>
      </c>
      <c r="AG83" s="32">
        <f>SUM(I83:O83)*$F$9</f>
        <v>0</v>
      </c>
      <c r="AH83" s="32">
        <f>(P83+Q83)*$H$9</f>
        <v>0</v>
      </c>
      <c r="AI83" s="32" cm="1">
        <f t="array" ref="AI83">SUM(R83:AA83*$G$9)</f>
        <v>0</v>
      </c>
      <c r="AJ83" s="32">
        <f t="shared" si="5"/>
        <v>0</v>
      </c>
      <c r="AK83" s="33">
        <f t="shared" si="7"/>
        <v>0</v>
      </c>
      <c r="AM83" s="121" t="s">
        <v>50</v>
      </c>
    </row>
    <row r="84" spans="3:39" ht="15" x14ac:dyDescent="0.2">
      <c r="C84" s="35"/>
      <c r="D84" s="38"/>
      <c r="E84" s="34"/>
      <c r="F84" s="39"/>
      <c r="G84" s="39"/>
      <c r="H84" s="85">
        <f t="shared" si="6"/>
        <v>0</v>
      </c>
      <c r="I84" s="40"/>
      <c r="J84" s="40"/>
      <c r="K84" s="40"/>
      <c r="L84" s="40"/>
      <c r="M84" s="40"/>
      <c r="N84" s="40"/>
      <c r="O84" s="40"/>
      <c r="P84" s="41"/>
      <c r="Q84" s="41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2"/>
      <c r="AC84" s="32">
        <f>IF(D84="ATHLETE", $D$9, 0)</f>
        <v>0</v>
      </c>
      <c r="AD84" s="32">
        <f>IF(NOT(ISBLANK(C84)),IF(OR(A13="Cat. B Capsis Hotel Thessaloniki",A13="Cat. A Holiday Inn Thessaloniki",A13=""),0,120),)</f>
        <v>0</v>
      </c>
      <c r="AE84" s="32">
        <f>IF(E84="Single",$A$9,IF(E84="Double",$B$9,IF(E84="Triple",$C$9,0)))</f>
        <v>0</v>
      </c>
      <c r="AF84" s="32">
        <f>AE84*H84</f>
        <v>0</v>
      </c>
      <c r="AG84" s="32">
        <f>SUM(I84:O84)*$F$9</f>
        <v>0</v>
      </c>
      <c r="AH84" s="32">
        <f>(P84+Q84)*$H$9</f>
        <v>0</v>
      </c>
      <c r="AI84" s="32" cm="1">
        <f t="array" ref="AI84">SUM(R84:AA84*$G$9)</f>
        <v>0</v>
      </c>
      <c r="AJ84" s="32">
        <f t="shared" si="5"/>
        <v>0</v>
      </c>
      <c r="AK84" s="33">
        <f t="shared" si="7"/>
        <v>0</v>
      </c>
    </row>
    <row r="85" spans="3:39" ht="15" x14ac:dyDescent="0.2">
      <c r="C85" s="35"/>
      <c r="D85" s="38"/>
      <c r="E85" s="34"/>
      <c r="F85" s="39"/>
      <c r="G85" s="39"/>
      <c r="H85" s="85">
        <f t="shared" si="6"/>
        <v>0</v>
      </c>
      <c r="I85" s="40"/>
      <c r="J85" s="40"/>
      <c r="K85" s="40"/>
      <c r="L85" s="40"/>
      <c r="M85" s="40"/>
      <c r="N85" s="40"/>
      <c r="O85" s="40"/>
      <c r="P85" s="41"/>
      <c r="Q85" s="41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2"/>
      <c r="AC85" s="32">
        <f>IF(D85="ATHLETE", $D$9, 0)</f>
        <v>0</v>
      </c>
      <c r="AD85" s="32">
        <f>IF(NOT(ISBLANK(C85)),IF(OR(A13="Cat. B Capsis Hotel Thessaloniki",A13="Cat. A Holiday Inn Thessaloniki",A13=""),0,120),)</f>
        <v>0</v>
      </c>
      <c r="AE85" s="32">
        <f>IF(E85="Single",$A$9,IF(E85="Double",$B$9,IF(E85="Triple",$C$9,0)))</f>
        <v>0</v>
      </c>
      <c r="AF85" s="32">
        <f>AE85*H85</f>
        <v>0</v>
      </c>
      <c r="AG85" s="32">
        <f>SUM(I85:O85)*$F$9</f>
        <v>0</v>
      </c>
      <c r="AH85" s="32">
        <f>(P85+Q85)*$H$9</f>
        <v>0</v>
      </c>
      <c r="AI85" s="32" cm="1">
        <f t="array" ref="AI85">SUM(R85:AA85*$G$9)</f>
        <v>0</v>
      </c>
      <c r="AJ85" s="32">
        <f t="shared" si="5"/>
        <v>0</v>
      </c>
      <c r="AK85" s="33">
        <f t="shared" si="7"/>
        <v>0</v>
      </c>
      <c r="AM85" s="23" t="s">
        <v>51</v>
      </c>
    </row>
    <row r="86" spans="3:39" ht="15" x14ac:dyDescent="0.2">
      <c r="C86" s="35"/>
      <c r="D86" s="38"/>
      <c r="E86" s="34"/>
      <c r="F86" s="39"/>
      <c r="G86" s="39"/>
      <c r="H86" s="85">
        <f t="shared" si="6"/>
        <v>0</v>
      </c>
      <c r="I86" s="40"/>
      <c r="J86" s="40"/>
      <c r="K86" s="40"/>
      <c r="L86" s="40"/>
      <c r="M86" s="40"/>
      <c r="N86" s="40"/>
      <c r="O86" s="40"/>
      <c r="P86" s="41"/>
      <c r="Q86" s="41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2"/>
      <c r="AC86" s="32">
        <f>IF(D86="ATHLETE", $D$9, 0)</f>
        <v>0</v>
      </c>
      <c r="AD86" s="32">
        <f>IF(NOT(ISBLANK(C86)),IF(OR(A13="Cat. B Capsis Hotel Thessaloniki",A13="Cat. A Holiday Inn Thessaloniki",A13=""),0,120),)</f>
        <v>0</v>
      </c>
      <c r="AE86" s="32">
        <f>IF(E86="Single",$A$9,IF(E86="Double",$B$9,IF(E86="Triple",$C$9,0)))</f>
        <v>0</v>
      </c>
      <c r="AF86" s="32">
        <f>AE86*H86</f>
        <v>0</v>
      </c>
      <c r="AG86" s="32">
        <f>SUM(I86:O86)*$F$9</f>
        <v>0</v>
      </c>
      <c r="AH86" s="32">
        <f>(P86+Q86)*$H$9</f>
        <v>0</v>
      </c>
      <c r="AI86" s="32" cm="1">
        <f t="array" ref="AI86">SUM(R86:AA86*$G$9)</f>
        <v>0</v>
      </c>
      <c r="AJ86" s="32">
        <f t="shared" si="5"/>
        <v>0</v>
      </c>
      <c r="AK86" s="33">
        <f t="shared" si="7"/>
        <v>0</v>
      </c>
      <c r="AM86" s="23" t="s">
        <v>52</v>
      </c>
    </row>
    <row r="87" spans="3:39" ht="15" x14ac:dyDescent="0.2">
      <c r="C87" s="35"/>
      <c r="D87" s="38"/>
      <c r="E87" s="34"/>
      <c r="F87" s="39"/>
      <c r="G87" s="39"/>
      <c r="H87" s="85">
        <f t="shared" si="6"/>
        <v>0</v>
      </c>
      <c r="I87" s="40"/>
      <c r="J87" s="40"/>
      <c r="K87" s="40"/>
      <c r="L87" s="40"/>
      <c r="M87" s="40"/>
      <c r="N87" s="40"/>
      <c r="O87" s="40"/>
      <c r="P87" s="41"/>
      <c r="Q87" s="41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2"/>
      <c r="AC87" s="32">
        <f>IF(D87="ATHLETE", $D$9, 0)</f>
        <v>0</v>
      </c>
      <c r="AD87" s="32">
        <f>IF(NOT(ISBLANK(C87)),IF(OR(A13="Cat. B Capsis Hotel Thessaloniki",A13="Cat. A Holiday Inn Thessaloniki",A13=""),0,120),)</f>
        <v>0</v>
      </c>
      <c r="AE87" s="32">
        <f>IF(E87="Single",$A$9,IF(E87="Double",$B$9,IF(E87="Triple",$C$9,0)))</f>
        <v>0</v>
      </c>
      <c r="AF87" s="32">
        <f>AE87*H87</f>
        <v>0</v>
      </c>
      <c r="AG87" s="32">
        <f>SUM(I87:O87)*$F$9</f>
        <v>0</v>
      </c>
      <c r="AH87" s="32">
        <f>(P87+Q87)*$H$9</f>
        <v>0</v>
      </c>
      <c r="AI87" s="32" cm="1">
        <f t="array" ref="AI87">SUM(R87:AA87*$G$9)</f>
        <v>0</v>
      </c>
      <c r="AJ87" s="32">
        <f t="shared" si="5"/>
        <v>0</v>
      </c>
      <c r="AK87" s="33">
        <f t="shared" si="7"/>
        <v>0</v>
      </c>
      <c r="AM87" s="23" t="s">
        <v>53</v>
      </c>
    </row>
    <row r="88" spans="3:39" ht="15" x14ac:dyDescent="0.2">
      <c r="C88" s="35"/>
      <c r="D88" s="38"/>
      <c r="E88" s="34"/>
      <c r="F88" s="39"/>
      <c r="G88" s="39"/>
      <c r="H88" s="85">
        <f t="shared" si="6"/>
        <v>0</v>
      </c>
      <c r="I88" s="40"/>
      <c r="J88" s="40"/>
      <c r="K88" s="40"/>
      <c r="L88" s="40"/>
      <c r="M88" s="40"/>
      <c r="N88" s="40"/>
      <c r="O88" s="40"/>
      <c r="P88" s="41"/>
      <c r="Q88" s="41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2"/>
      <c r="AC88" s="32">
        <f>IF(D88="ATHLETE", $D$9, 0)</f>
        <v>0</v>
      </c>
      <c r="AD88" s="32">
        <f>IF(NOT(ISBLANK(C88)),IF(OR(A13="Cat. B Capsis Hotel Thessaloniki",A13="Cat. A Holiday Inn Thessaloniki",A13=""),0,120),)</f>
        <v>0</v>
      </c>
      <c r="AE88" s="32">
        <f>IF(E88="Single",$A$9,IF(E88="Double",$B$9,IF(E88="Triple",$C$9,0)))</f>
        <v>0</v>
      </c>
      <c r="AF88" s="32">
        <f>AE88*H88</f>
        <v>0</v>
      </c>
      <c r="AG88" s="32">
        <f>SUM(I88:O88)*$F$9</f>
        <v>0</v>
      </c>
      <c r="AH88" s="32">
        <f>(P88+Q88)*$H$9</f>
        <v>0</v>
      </c>
      <c r="AI88" s="32" cm="1">
        <f t="array" ref="AI88">SUM(R88:AA88*$G$9)</f>
        <v>0</v>
      </c>
      <c r="AJ88" s="32">
        <f t="shared" si="5"/>
        <v>0</v>
      </c>
      <c r="AK88" s="33">
        <f t="shared" si="7"/>
        <v>0</v>
      </c>
      <c r="AM88" s="23" t="s">
        <v>54</v>
      </c>
    </row>
    <row r="89" spans="3:39" ht="15" x14ac:dyDescent="0.2">
      <c r="C89" s="35"/>
      <c r="D89" s="38"/>
      <c r="E89" s="34"/>
      <c r="F89" s="39"/>
      <c r="G89" s="39"/>
      <c r="H89" s="85">
        <f t="shared" si="6"/>
        <v>0</v>
      </c>
      <c r="I89" s="40"/>
      <c r="J89" s="40"/>
      <c r="K89" s="40"/>
      <c r="L89" s="40"/>
      <c r="M89" s="40"/>
      <c r="N89" s="40"/>
      <c r="O89" s="40"/>
      <c r="P89" s="41"/>
      <c r="Q89" s="41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2"/>
      <c r="AC89" s="32">
        <f>IF(D89="ATHLETE", $D$9, 0)</f>
        <v>0</v>
      </c>
      <c r="AD89" s="32">
        <f>IF(NOT(ISBLANK(C89)),IF(OR(A13="Cat. B Capsis Hotel Thessaloniki",A13="Cat. A Holiday Inn Thessaloniki",A13=""),0,120),)</f>
        <v>0</v>
      </c>
      <c r="AE89" s="32">
        <f>IF(E89="Single",$A$9,IF(E89="Double",$B$9,IF(E89="Triple",$C$9,0)))</f>
        <v>0</v>
      </c>
      <c r="AF89" s="32">
        <f>AE89*H89</f>
        <v>0</v>
      </c>
      <c r="AG89" s="32">
        <f>SUM(I89:O89)*$F$9</f>
        <v>0</v>
      </c>
      <c r="AH89" s="32">
        <f>(P89+Q89)*$H$9</f>
        <v>0</v>
      </c>
      <c r="AI89" s="32" cm="1">
        <f t="array" ref="AI89">SUM(R89:AA89*$G$9)</f>
        <v>0</v>
      </c>
      <c r="AJ89" s="32">
        <f t="shared" si="5"/>
        <v>0</v>
      </c>
      <c r="AK89" s="33">
        <f t="shared" si="7"/>
        <v>0</v>
      </c>
      <c r="AM89" s="23" t="s">
        <v>55</v>
      </c>
    </row>
    <row r="90" spans="3:39" ht="15" x14ac:dyDescent="0.2">
      <c r="C90" s="35"/>
      <c r="D90" s="38"/>
      <c r="E90" s="34"/>
      <c r="F90" s="39"/>
      <c r="G90" s="39"/>
      <c r="H90" s="85">
        <f t="shared" si="6"/>
        <v>0</v>
      </c>
      <c r="I90" s="40"/>
      <c r="J90" s="40"/>
      <c r="K90" s="40"/>
      <c r="L90" s="40"/>
      <c r="M90" s="40"/>
      <c r="N90" s="40"/>
      <c r="O90" s="40"/>
      <c r="P90" s="41"/>
      <c r="Q90" s="41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2"/>
      <c r="AC90" s="32">
        <f>IF(D90="ATHLETE", $D$9, 0)</f>
        <v>0</v>
      </c>
      <c r="AD90" s="32">
        <f>IF(NOT(ISBLANK(C90)),IF(OR(A13="Cat. B Capsis Hotel Thessaloniki",A13="Cat. A Holiday Inn Thessaloniki",A13=""),0,120),)</f>
        <v>0</v>
      </c>
      <c r="AE90" s="32">
        <f>IF(E90="Single",$A$9,IF(E90="Double",$B$9,IF(E90="Triple",$C$9,0)))</f>
        <v>0</v>
      </c>
      <c r="AF90" s="32">
        <f>AE90*H90</f>
        <v>0</v>
      </c>
      <c r="AG90" s="32">
        <f>SUM(I90:O90)*$F$9</f>
        <v>0</v>
      </c>
      <c r="AH90" s="32">
        <f>(P90+Q90)*$H$9</f>
        <v>0</v>
      </c>
      <c r="AI90" s="32" cm="1">
        <f t="array" ref="AI90">SUM(R90:AA90*$G$9)</f>
        <v>0</v>
      </c>
      <c r="AJ90" s="32">
        <f t="shared" si="5"/>
        <v>0</v>
      </c>
      <c r="AK90" s="33">
        <f t="shared" si="7"/>
        <v>0</v>
      </c>
    </row>
    <row r="91" spans="3:39" ht="15" x14ac:dyDescent="0.2">
      <c r="C91" s="35"/>
      <c r="D91" s="38"/>
      <c r="E91" s="34"/>
      <c r="F91" s="39"/>
      <c r="G91" s="39"/>
      <c r="H91" s="85">
        <f t="shared" si="6"/>
        <v>0</v>
      </c>
      <c r="I91" s="40"/>
      <c r="J91" s="40"/>
      <c r="K91" s="40"/>
      <c r="L91" s="40"/>
      <c r="M91" s="40"/>
      <c r="N91" s="40"/>
      <c r="O91" s="40"/>
      <c r="P91" s="41"/>
      <c r="Q91" s="41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2"/>
      <c r="AC91" s="32">
        <f>IF(D91="ATHLETE", $D$9, 0)</f>
        <v>0</v>
      </c>
      <c r="AD91" s="32">
        <f>IF(NOT(ISBLANK(C91)),IF(OR(A13="Cat. B Capsis Hotel Thessaloniki",A13="Cat. A Holiday Inn Thessaloniki",A13=""),0,120),)</f>
        <v>0</v>
      </c>
      <c r="AE91" s="32">
        <f>IF(E91="Single",$A$9,IF(E91="Double",$B$9,IF(E91="Triple",$C$9,0)))</f>
        <v>0</v>
      </c>
      <c r="AF91" s="32">
        <f>AE91*H91</f>
        <v>0</v>
      </c>
      <c r="AG91" s="32">
        <f>SUM(I91:O91)*$F$9</f>
        <v>0</v>
      </c>
      <c r="AH91" s="32">
        <f>(P91+Q91)*$H$9</f>
        <v>0</v>
      </c>
      <c r="AI91" s="32" cm="1">
        <f t="array" ref="AI91">SUM(R91:AA91*$G$9)</f>
        <v>0</v>
      </c>
      <c r="AJ91" s="32">
        <f t="shared" si="5"/>
        <v>0</v>
      </c>
      <c r="AK91" s="33">
        <f t="shared" si="7"/>
        <v>0</v>
      </c>
    </row>
    <row r="92" spans="3:39" ht="15" x14ac:dyDescent="0.2">
      <c r="C92" s="34"/>
      <c r="D92" s="38"/>
      <c r="E92" s="34"/>
      <c r="F92" s="39"/>
      <c r="G92" s="39"/>
      <c r="H92" s="85">
        <f t="shared" si="6"/>
        <v>0</v>
      </c>
      <c r="I92" s="40"/>
      <c r="J92" s="40"/>
      <c r="K92" s="40"/>
      <c r="L92" s="40"/>
      <c r="M92" s="40"/>
      <c r="N92" s="40"/>
      <c r="O92" s="40"/>
      <c r="P92" s="41"/>
      <c r="Q92" s="41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2"/>
      <c r="AC92" s="32">
        <f>IF(D92="ATHLETE", $D$9, 0)</f>
        <v>0</v>
      </c>
      <c r="AD92" s="32">
        <f>IF(NOT(ISBLANK(C92)),IF(OR(A13="Cat. B Capsis Hotel Thessaloniki",A13="Cat. A Holiday Inn Thessaloniki",A13=""),0,120),)</f>
        <v>0</v>
      </c>
      <c r="AE92" s="32">
        <f>IF(E92="Single",$A$9,IF(E92="Double",$B$9,IF(E92="Triple",$C$9,0)))</f>
        <v>0</v>
      </c>
      <c r="AF92" s="32">
        <f>AE92*H92</f>
        <v>0</v>
      </c>
      <c r="AG92" s="32">
        <f>SUM(I92:O92)*$F$9</f>
        <v>0</v>
      </c>
      <c r="AH92" s="32">
        <f>(P92+Q92)*$H$9</f>
        <v>0</v>
      </c>
      <c r="AI92" s="32" cm="1">
        <f t="array" ref="AI92">SUM(R92:AA92*$G$9)</f>
        <v>0</v>
      </c>
      <c r="AJ92" s="32">
        <f t="shared" si="5"/>
        <v>0</v>
      </c>
      <c r="AK92" s="33">
        <f t="shared" si="7"/>
        <v>0</v>
      </c>
    </row>
    <row r="93" spans="3:39" ht="15" x14ac:dyDescent="0.2">
      <c r="C93" s="35"/>
      <c r="D93" s="38"/>
      <c r="E93" s="34"/>
      <c r="F93" s="39"/>
      <c r="G93" s="39"/>
      <c r="H93" s="85">
        <f t="shared" si="6"/>
        <v>0</v>
      </c>
      <c r="I93" s="40"/>
      <c r="J93" s="40"/>
      <c r="K93" s="40"/>
      <c r="L93" s="40"/>
      <c r="M93" s="40"/>
      <c r="N93" s="40"/>
      <c r="O93" s="40"/>
      <c r="P93" s="41"/>
      <c r="Q93" s="41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2"/>
      <c r="AC93" s="32">
        <f>IF(D93="ATHLETE", $D$9, 0)</f>
        <v>0</v>
      </c>
      <c r="AD93" s="32">
        <f>IF(NOT(ISBLANK(C93)),IF(OR(A13="Cat. B Capsis Hotel Thessaloniki",A13="Cat. A Holiday Inn Thessaloniki",A13=""),0,120),)</f>
        <v>0</v>
      </c>
      <c r="AE93" s="32">
        <f>IF(E93="Single",$A$9,IF(E93="Double",$B$9,IF(E93="Triple",$C$9,0)))</f>
        <v>0</v>
      </c>
      <c r="AF93" s="32">
        <f>AE93*H93</f>
        <v>0</v>
      </c>
      <c r="AG93" s="32">
        <f>SUM(I93:O93)*$F$9</f>
        <v>0</v>
      </c>
      <c r="AH93" s="32">
        <f>(P93+Q93)*$H$9</f>
        <v>0</v>
      </c>
      <c r="AI93" s="32" cm="1">
        <f t="array" ref="AI93">SUM(R93:AA93*$G$9)</f>
        <v>0</v>
      </c>
      <c r="AJ93" s="32">
        <f t="shared" si="5"/>
        <v>0</v>
      </c>
      <c r="AK93" s="33">
        <f t="shared" si="7"/>
        <v>0</v>
      </c>
      <c r="AM93" s="23" t="s">
        <v>56</v>
      </c>
    </row>
    <row r="94" spans="3:39" ht="15" x14ac:dyDescent="0.2">
      <c r="C94" s="35"/>
      <c r="D94" s="38"/>
      <c r="E94" s="34"/>
      <c r="F94" s="39"/>
      <c r="G94" s="39"/>
      <c r="H94" s="85">
        <f t="shared" si="6"/>
        <v>0</v>
      </c>
      <c r="I94" s="40"/>
      <c r="J94" s="40"/>
      <c r="K94" s="40"/>
      <c r="L94" s="40"/>
      <c r="M94" s="40"/>
      <c r="N94" s="40"/>
      <c r="O94" s="40"/>
      <c r="P94" s="41"/>
      <c r="Q94" s="41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2"/>
      <c r="AC94" s="32">
        <f>IF(D94="ATHLETE", $D$9, 0)</f>
        <v>0</v>
      </c>
      <c r="AD94" s="32">
        <f>IF(NOT(ISBLANK(C94)),IF(OR(A13="Cat. B Capsis Hotel Thessaloniki",A13="Cat. A Holiday Inn Thessaloniki",A13=""),0,120),)</f>
        <v>0</v>
      </c>
      <c r="AE94" s="32">
        <f>IF(E94="Single",$A$9,IF(E94="Double",$B$9,IF(E94="Triple",$C$9,0)))</f>
        <v>0</v>
      </c>
      <c r="AF94" s="32">
        <f>AE94*H94</f>
        <v>0</v>
      </c>
      <c r="AG94" s="32">
        <f>SUM(I94:O94)*$F$9</f>
        <v>0</v>
      </c>
      <c r="AH94" s="32">
        <f>(P94+Q94)*$H$9</f>
        <v>0</v>
      </c>
      <c r="AI94" s="32" cm="1">
        <f t="array" ref="AI94">SUM(R94:AA94*$G$9)</f>
        <v>0</v>
      </c>
      <c r="AJ94" s="32">
        <f t="shared" si="5"/>
        <v>0</v>
      </c>
      <c r="AK94" s="33">
        <f t="shared" si="7"/>
        <v>0</v>
      </c>
      <c r="AM94" s="23" t="s">
        <v>57</v>
      </c>
    </row>
    <row r="95" spans="3:39" ht="15" x14ac:dyDescent="0.2">
      <c r="C95" s="35"/>
      <c r="D95" s="38"/>
      <c r="E95" s="34"/>
      <c r="F95" s="39"/>
      <c r="G95" s="39"/>
      <c r="H95" s="85">
        <f t="shared" si="6"/>
        <v>0</v>
      </c>
      <c r="I95" s="40"/>
      <c r="J95" s="40"/>
      <c r="K95" s="40"/>
      <c r="L95" s="40"/>
      <c r="M95" s="40"/>
      <c r="N95" s="40"/>
      <c r="O95" s="40"/>
      <c r="P95" s="41"/>
      <c r="Q95" s="41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2"/>
      <c r="AC95" s="32">
        <f>IF(D95="ATHLETE", $D$9, 0)</f>
        <v>0</v>
      </c>
      <c r="AD95" s="32">
        <f>IF(NOT(ISBLANK(C95)),IF(OR(A13="Cat. B Capsis Hotel Thessaloniki",A13="Cat. A Holiday Inn Thessaloniki",A13=""),0,120),)</f>
        <v>0</v>
      </c>
      <c r="AE95" s="32">
        <f>IF(E95="Single",$A$9,IF(E95="Double",$B$9,IF(E95="Triple",$C$9,0)))</f>
        <v>0</v>
      </c>
      <c r="AF95" s="32">
        <f>AE95*H95</f>
        <v>0</v>
      </c>
      <c r="AG95" s="32">
        <f>SUM(I95:O95)*$F$9</f>
        <v>0</v>
      </c>
      <c r="AH95" s="32">
        <f>(P95+Q95)*$H$9</f>
        <v>0</v>
      </c>
      <c r="AI95" s="32" cm="1">
        <f t="array" ref="AI95">SUM(R95:AA95*$G$9)</f>
        <v>0</v>
      </c>
      <c r="AJ95" s="32">
        <f t="shared" si="5"/>
        <v>0</v>
      </c>
      <c r="AK95" s="33">
        <f t="shared" si="7"/>
        <v>0</v>
      </c>
      <c r="AM95" s="23" t="s">
        <v>58</v>
      </c>
    </row>
    <row r="96" spans="3:39" ht="15" x14ac:dyDescent="0.2">
      <c r="C96" s="35"/>
      <c r="D96" s="38"/>
      <c r="E96" s="34"/>
      <c r="F96" s="39"/>
      <c r="G96" s="39"/>
      <c r="H96" s="85">
        <f t="shared" si="6"/>
        <v>0</v>
      </c>
      <c r="I96" s="40"/>
      <c r="J96" s="40"/>
      <c r="K96" s="40"/>
      <c r="L96" s="40"/>
      <c r="M96" s="40"/>
      <c r="N96" s="40"/>
      <c r="O96" s="40"/>
      <c r="P96" s="41"/>
      <c r="Q96" s="41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2"/>
      <c r="AC96" s="32">
        <f>IF(D96="ATHLETE", $D$9, 0)</f>
        <v>0</v>
      </c>
      <c r="AD96" s="32">
        <f>IF(NOT(ISBLANK(C96)),IF(OR(A13="Cat. B Capsis Hotel Thessaloniki",A13="Cat. A Holiday Inn Thessaloniki",A13=""),0,120),)</f>
        <v>0</v>
      </c>
      <c r="AE96" s="32">
        <f>IF(E96="Single",$A$9,IF(E96="Double",$B$9,IF(E96="Triple",$C$9,0)))</f>
        <v>0</v>
      </c>
      <c r="AF96" s="32">
        <f>AE96*H96</f>
        <v>0</v>
      </c>
      <c r="AG96" s="32">
        <f>SUM(I96:O96)*$F$9</f>
        <v>0</v>
      </c>
      <c r="AH96" s="32">
        <f>(P96+Q96)*$H$9</f>
        <v>0</v>
      </c>
      <c r="AI96" s="32" cm="1">
        <f t="array" ref="AI96">SUM(R96:AA96*$G$9)</f>
        <v>0</v>
      </c>
      <c r="AJ96" s="32">
        <f t="shared" si="5"/>
        <v>0</v>
      </c>
      <c r="AK96" s="33">
        <f t="shared" si="7"/>
        <v>0</v>
      </c>
      <c r="AM96" s="23" t="s">
        <v>53</v>
      </c>
    </row>
    <row r="97" spans="3:39" ht="15" x14ac:dyDescent="0.2">
      <c r="C97" s="35"/>
      <c r="D97" s="38"/>
      <c r="E97" s="34"/>
      <c r="F97" s="39"/>
      <c r="G97" s="39"/>
      <c r="H97" s="85">
        <f t="shared" si="6"/>
        <v>0</v>
      </c>
      <c r="I97" s="40"/>
      <c r="J97" s="40"/>
      <c r="K97" s="40"/>
      <c r="L97" s="40"/>
      <c r="M97" s="40"/>
      <c r="N97" s="40"/>
      <c r="O97" s="40"/>
      <c r="P97" s="41"/>
      <c r="Q97" s="41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2"/>
      <c r="AC97" s="32">
        <f>IF(D97="ATHLETE", $D$9, 0)</f>
        <v>0</v>
      </c>
      <c r="AD97" s="32">
        <f>IF(NOT(ISBLANK(C97)),IF(OR(A13="Cat. B Capsis Hotel Thessaloniki",A13="Cat. A Holiday Inn Thessaloniki",A13=""),0,120),)</f>
        <v>0</v>
      </c>
      <c r="AE97" s="32">
        <f>IF(E97="Single",$A$9,IF(E97="Double",$B$9,IF(E97="Triple",$C$9,0)))</f>
        <v>0</v>
      </c>
      <c r="AF97" s="32">
        <f>AE97*H97</f>
        <v>0</v>
      </c>
      <c r="AG97" s="32">
        <f>SUM(I97:O97)*$F$9</f>
        <v>0</v>
      </c>
      <c r="AH97" s="32">
        <f>(P97+Q97)*$H$9</f>
        <v>0</v>
      </c>
      <c r="AI97" s="32" cm="1">
        <f t="array" ref="AI97">SUM(R97:AA97*$G$9)</f>
        <v>0</v>
      </c>
      <c r="AJ97" s="32">
        <f t="shared" si="5"/>
        <v>0</v>
      </c>
      <c r="AK97" s="33">
        <f t="shared" si="7"/>
        <v>0</v>
      </c>
      <c r="AM97" s="23" t="s">
        <v>51</v>
      </c>
    </row>
    <row r="98" spans="3:39" ht="15" x14ac:dyDescent="0.2">
      <c r="C98" s="35"/>
      <c r="D98" s="38"/>
      <c r="E98" s="34"/>
      <c r="F98" s="39"/>
      <c r="G98" s="39"/>
      <c r="H98" s="85">
        <f t="shared" si="6"/>
        <v>0</v>
      </c>
      <c r="I98" s="40"/>
      <c r="J98" s="40"/>
      <c r="K98" s="40"/>
      <c r="L98" s="40"/>
      <c r="M98" s="40"/>
      <c r="N98" s="40"/>
      <c r="O98" s="40"/>
      <c r="P98" s="41"/>
      <c r="Q98" s="41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2"/>
      <c r="AC98" s="32">
        <f>IF(D98="ATHLETE", $D$9, 0)</f>
        <v>0</v>
      </c>
      <c r="AD98" s="32">
        <f>IF(NOT(ISBLANK(C98)),IF(OR(A13="Cat. B Capsis Hotel Thessaloniki",A13="Cat. A Holiday Inn Thessaloniki",A13=""),0,120),)</f>
        <v>0</v>
      </c>
      <c r="AE98" s="32">
        <f>IF(E98="Single",$A$9,IF(E98="Double",$B$9,IF(E98="Triple",$C$9,0)))</f>
        <v>0</v>
      </c>
      <c r="AF98" s="32">
        <f>AE98*H98</f>
        <v>0</v>
      </c>
      <c r="AG98" s="32">
        <f>SUM(I98:O98)*$F$9</f>
        <v>0</v>
      </c>
      <c r="AH98" s="32">
        <f>(P98+Q98)*$H$9</f>
        <v>0</v>
      </c>
      <c r="AI98" s="32" cm="1">
        <f t="array" ref="AI98">SUM(R98:AA98*$G$9)</f>
        <v>0</v>
      </c>
      <c r="AJ98" s="32">
        <f t="shared" si="5"/>
        <v>0</v>
      </c>
      <c r="AK98" s="33">
        <f t="shared" si="7"/>
        <v>0</v>
      </c>
    </row>
    <row r="99" spans="3:39" ht="15" x14ac:dyDescent="0.2">
      <c r="C99" s="35"/>
      <c r="D99" s="38"/>
      <c r="E99" s="34"/>
      <c r="F99" s="39"/>
      <c r="G99" s="39"/>
      <c r="H99" s="85">
        <f t="shared" si="6"/>
        <v>0</v>
      </c>
      <c r="I99" s="40"/>
      <c r="J99" s="40"/>
      <c r="K99" s="40"/>
      <c r="L99" s="40"/>
      <c r="M99" s="40"/>
      <c r="N99" s="40"/>
      <c r="O99" s="40"/>
      <c r="P99" s="41"/>
      <c r="Q99" s="41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2"/>
      <c r="AC99" s="32">
        <f>IF(D99="ATHLETE", $D$9, 0)</f>
        <v>0</v>
      </c>
      <c r="AD99" s="32">
        <f>IF(NOT(ISBLANK(C99)),IF(OR(A13="Cat. B Capsis Hotel Thessaloniki",A13="Cat. A Holiday Inn Thessaloniki",A13=""),0,120),)</f>
        <v>0</v>
      </c>
      <c r="AE99" s="32">
        <f>IF(E99="Single",$A$9,IF(E99="Double",$B$9,IF(E99="Triple",$C$9,0)))</f>
        <v>0</v>
      </c>
      <c r="AF99" s="32">
        <f>AE99*H99</f>
        <v>0</v>
      </c>
      <c r="AG99" s="32">
        <f>SUM(I99:O99)*$F$9</f>
        <v>0</v>
      </c>
      <c r="AH99" s="32">
        <f>(P99+Q99)*$H$9</f>
        <v>0</v>
      </c>
      <c r="AI99" s="32" cm="1">
        <f t="array" ref="AI99">SUM(R99:AA99*$G$9)</f>
        <v>0</v>
      </c>
      <c r="AJ99" s="32">
        <f t="shared" si="5"/>
        <v>0</v>
      </c>
      <c r="AK99" s="33">
        <f t="shared" si="7"/>
        <v>0</v>
      </c>
      <c r="AM99" s="23" t="s">
        <v>59</v>
      </c>
    </row>
    <row r="100" spans="3:39" ht="15" x14ac:dyDescent="0.2">
      <c r="C100" s="35"/>
      <c r="D100" s="38"/>
      <c r="E100" s="34"/>
      <c r="F100" s="39"/>
      <c r="G100" s="39"/>
      <c r="H100" s="85">
        <f t="shared" si="6"/>
        <v>0</v>
      </c>
      <c r="I100" s="40"/>
      <c r="J100" s="40"/>
      <c r="K100" s="40"/>
      <c r="L100" s="40"/>
      <c r="M100" s="40"/>
      <c r="N100" s="40"/>
      <c r="O100" s="40"/>
      <c r="P100" s="41"/>
      <c r="Q100" s="41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2"/>
      <c r="AC100" s="32">
        <f>IF(D100="ATHLETE", $D$9, 0)</f>
        <v>0</v>
      </c>
      <c r="AD100" s="32">
        <f>IF(NOT(ISBLANK(C100)),IF(OR(A13="Cat. B Capsis Hotel Thessaloniki",A13="Cat. A Holiday Inn Thessaloniki",A13=""),0,120),)</f>
        <v>0</v>
      </c>
      <c r="AE100" s="32">
        <f>IF(E100="Single",$A$9,IF(E100="Double",$B$9,IF(E100="Triple",$C$9,0)))</f>
        <v>0</v>
      </c>
      <c r="AF100" s="32">
        <f>AE100*H100</f>
        <v>0</v>
      </c>
      <c r="AG100" s="32">
        <f>SUM(I100:O100)*$F$9</f>
        <v>0</v>
      </c>
      <c r="AH100" s="32">
        <f>(P100+Q100)*$H$9</f>
        <v>0</v>
      </c>
      <c r="AI100" s="32" cm="1">
        <f t="array" ref="AI100">SUM(R100:AA100*$G$9)</f>
        <v>0</v>
      </c>
      <c r="AJ100" s="32">
        <f t="shared" si="5"/>
        <v>0</v>
      </c>
      <c r="AK100" s="33">
        <f t="shared" si="7"/>
        <v>0</v>
      </c>
      <c r="AM100" s="23" t="s">
        <v>60</v>
      </c>
    </row>
    <row r="101" spans="3:39" ht="15" x14ac:dyDescent="0.2">
      <c r="C101" s="35"/>
      <c r="D101" s="38"/>
      <c r="E101" s="34"/>
      <c r="F101" s="39"/>
      <c r="G101" s="39"/>
      <c r="H101" s="85">
        <f t="shared" si="6"/>
        <v>0</v>
      </c>
      <c r="I101" s="40"/>
      <c r="J101" s="40"/>
      <c r="K101" s="40"/>
      <c r="L101" s="40"/>
      <c r="M101" s="40"/>
      <c r="N101" s="40"/>
      <c r="O101" s="40"/>
      <c r="P101" s="41"/>
      <c r="Q101" s="41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2"/>
      <c r="AC101" s="32">
        <f>IF(D101="ATHLETE", $D$9, 0)</f>
        <v>0</v>
      </c>
      <c r="AD101" s="32">
        <f>IF(NOT(ISBLANK(C101)),IF(OR(A13="Cat. B Capsis Hotel Thessaloniki",A13="Cat. A Holiday Inn Thessaloniki",A13=""),0,120),)</f>
        <v>0</v>
      </c>
      <c r="AE101" s="32">
        <f>IF(E101="Single",$A$9,IF(E101="Double",$B$9,IF(E101="Triple",$C$9,0)))</f>
        <v>0</v>
      </c>
      <c r="AF101" s="32">
        <f>AE101*H101</f>
        <v>0</v>
      </c>
      <c r="AG101" s="32">
        <f>SUM(I101:O101)*$F$9</f>
        <v>0</v>
      </c>
      <c r="AH101" s="32">
        <f>(P101+Q101)*$H$9</f>
        <v>0</v>
      </c>
      <c r="AI101" s="32" cm="1">
        <f t="array" ref="AI101">SUM(R101:AA101*$G$9)</f>
        <v>0</v>
      </c>
      <c r="AJ101" s="32">
        <f t="shared" si="5"/>
        <v>0</v>
      </c>
      <c r="AK101" s="33">
        <f t="shared" si="7"/>
        <v>0</v>
      </c>
      <c r="AM101" s="23" t="s">
        <v>51</v>
      </c>
    </row>
    <row r="102" spans="3:39" ht="15" x14ac:dyDescent="0.2">
      <c r="C102" s="35"/>
      <c r="D102" s="38"/>
      <c r="E102" s="34"/>
      <c r="F102" s="39"/>
      <c r="G102" s="39"/>
      <c r="H102" s="85">
        <f t="shared" si="6"/>
        <v>0</v>
      </c>
      <c r="I102" s="40"/>
      <c r="J102" s="40"/>
      <c r="K102" s="40"/>
      <c r="L102" s="40"/>
      <c r="M102" s="40"/>
      <c r="N102" s="40"/>
      <c r="O102" s="40"/>
      <c r="P102" s="41"/>
      <c r="Q102" s="41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2"/>
      <c r="AC102" s="32">
        <f>IF(D102="ATHLETE", $D$9, 0)</f>
        <v>0</v>
      </c>
      <c r="AD102" s="32">
        <f>IF(NOT(ISBLANK(C102)),IF(OR(A13="Cat. B Capsis Hotel Thessaloniki",A13="Cat. A Holiday Inn Thessaloniki",A13=""),0,120),)</f>
        <v>0</v>
      </c>
      <c r="AE102" s="32">
        <f>IF(E102="Single",$A$9,IF(E102="Double",$B$9,IF(E102="Triple",$C$9,0)))</f>
        <v>0</v>
      </c>
      <c r="AF102" s="32">
        <f>AE102*H102</f>
        <v>0</v>
      </c>
      <c r="AG102" s="32">
        <f>SUM(I102:O102)*$F$9</f>
        <v>0</v>
      </c>
      <c r="AH102" s="32">
        <f>(P102+Q102)*$H$9</f>
        <v>0</v>
      </c>
      <c r="AI102" s="32" cm="1">
        <f t="array" ref="AI102">SUM(R102:AA102*$G$9)</f>
        <v>0</v>
      </c>
      <c r="AJ102" s="32">
        <f t="shared" si="5"/>
        <v>0</v>
      </c>
      <c r="AK102" s="33">
        <f t="shared" si="7"/>
        <v>0</v>
      </c>
    </row>
    <row r="103" spans="3:39" ht="15" x14ac:dyDescent="0.2">
      <c r="C103" s="35"/>
      <c r="D103" s="38"/>
      <c r="E103" s="34"/>
      <c r="F103" s="39"/>
      <c r="G103" s="39"/>
      <c r="H103" s="85">
        <f t="shared" si="6"/>
        <v>0</v>
      </c>
      <c r="I103" s="40"/>
      <c r="J103" s="40"/>
      <c r="K103" s="40"/>
      <c r="L103" s="40"/>
      <c r="M103" s="40"/>
      <c r="N103" s="40"/>
      <c r="O103" s="40"/>
      <c r="P103" s="41"/>
      <c r="Q103" s="41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2"/>
      <c r="AC103" s="32">
        <f>IF(D103="ATHLETE", $D$9, 0)</f>
        <v>0</v>
      </c>
      <c r="AD103" s="32">
        <f>IF(NOT(ISBLANK(C103)),IF(OR(A13="Cat. B Capsis Hotel Thessaloniki",A13="Cat. A Holiday Inn Thessaloniki",A13=""),0,120),)</f>
        <v>0</v>
      </c>
      <c r="AE103" s="32">
        <f>IF(E103="Single",$A$9,IF(E103="Double",$B$9,IF(E103="Triple",$C$9,0)))</f>
        <v>0</v>
      </c>
      <c r="AF103" s="32">
        <f>AE103*H103</f>
        <v>0</v>
      </c>
      <c r="AG103" s="32">
        <f>SUM(I103:O103)*$F$9</f>
        <v>0</v>
      </c>
      <c r="AH103" s="32">
        <f>(P103+Q103)*$H$9</f>
        <v>0</v>
      </c>
      <c r="AI103" s="32" cm="1">
        <f t="array" ref="AI103">SUM(R103:AA103*$G$9)</f>
        <v>0</v>
      </c>
      <c r="AJ103" s="32">
        <f t="shared" si="5"/>
        <v>0</v>
      </c>
      <c r="AK103" s="33">
        <f t="shared" si="7"/>
        <v>0</v>
      </c>
      <c r="AM103" s="23" t="s">
        <v>41</v>
      </c>
    </row>
    <row r="104" spans="3:39" ht="15" x14ac:dyDescent="0.2">
      <c r="C104" s="35"/>
      <c r="D104" s="38"/>
      <c r="E104" s="34"/>
      <c r="F104" s="39"/>
      <c r="G104" s="39"/>
      <c r="H104" s="85">
        <f t="shared" si="6"/>
        <v>0</v>
      </c>
      <c r="I104" s="40"/>
      <c r="J104" s="40"/>
      <c r="K104" s="40"/>
      <c r="L104" s="40"/>
      <c r="M104" s="40"/>
      <c r="N104" s="40"/>
      <c r="O104" s="40"/>
      <c r="P104" s="41"/>
      <c r="Q104" s="41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2"/>
      <c r="AC104" s="32">
        <f>IF(D104="ATHLETE", $D$9, 0)</f>
        <v>0</v>
      </c>
      <c r="AD104" s="32">
        <f>IF(NOT(ISBLANK(C104)),IF(OR(A13="Cat. B Capsis Hotel Thessaloniki",A13="Cat. A Holiday Inn Thessaloniki",A13=""),0,120),)</f>
        <v>0</v>
      </c>
      <c r="AE104" s="32">
        <f>IF(E104="Single",$A$9,IF(E104="Double",$B$9,IF(E104="Triple",$C$9,0)))</f>
        <v>0</v>
      </c>
      <c r="AF104" s="32">
        <f>AE104*H104</f>
        <v>0</v>
      </c>
      <c r="AG104" s="32">
        <f>SUM(I104:O104)*$F$9</f>
        <v>0</v>
      </c>
      <c r="AH104" s="32">
        <f>(P104+Q104)*$H$9</f>
        <v>0</v>
      </c>
      <c r="AI104" s="32" cm="1">
        <f t="array" ref="AI104">SUM(R104:AA104*$G$9)</f>
        <v>0</v>
      </c>
      <c r="AJ104" s="32">
        <f t="shared" ref="AJ104:AJ111" si="8">IF(TRIM(AB103)="YES", 60, 0)</f>
        <v>0</v>
      </c>
      <c r="AK104" s="33">
        <f t="shared" si="7"/>
        <v>0</v>
      </c>
      <c r="AM104" s="23" t="s">
        <v>39</v>
      </c>
    </row>
    <row r="105" spans="3:39" ht="15" x14ac:dyDescent="0.2">
      <c r="C105" s="35"/>
      <c r="D105" s="38"/>
      <c r="E105" s="34"/>
      <c r="F105" s="39"/>
      <c r="G105" s="39"/>
      <c r="H105" s="85">
        <f t="shared" si="6"/>
        <v>0</v>
      </c>
      <c r="I105" s="40"/>
      <c r="J105" s="40"/>
      <c r="K105" s="40"/>
      <c r="L105" s="40"/>
      <c r="M105" s="40"/>
      <c r="N105" s="40"/>
      <c r="O105" s="40"/>
      <c r="P105" s="41"/>
      <c r="Q105" s="41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2"/>
      <c r="AC105" s="32">
        <f>IF(D105="ATHLETE", $D$9, 0)</f>
        <v>0</v>
      </c>
      <c r="AD105" s="32">
        <f>IF(NOT(ISBLANK(C105)),IF(OR(A13="Cat. B Capsis Hotel Thessaloniki",A13="Cat. A Holiday Inn Thessaloniki",A13=""),0,120),)</f>
        <v>0</v>
      </c>
      <c r="AE105" s="32">
        <f>IF(E105="Single",$A$9,IF(E105="Double",$B$9,IF(E105="Triple",$C$9,0)))</f>
        <v>0</v>
      </c>
      <c r="AF105" s="32">
        <f>AE105*H105</f>
        <v>0</v>
      </c>
      <c r="AG105" s="32">
        <f>SUM(I105:O105)*$F$9</f>
        <v>0</v>
      </c>
      <c r="AH105" s="32">
        <f>(P105+Q105)*$H$9</f>
        <v>0</v>
      </c>
      <c r="AI105" s="32" cm="1">
        <f t="array" ref="AI105">SUM(R105:AA105*$G$9)</f>
        <v>0</v>
      </c>
      <c r="AJ105" s="32">
        <f t="shared" si="8"/>
        <v>0</v>
      </c>
      <c r="AK105" s="33">
        <f t="shared" si="7"/>
        <v>0</v>
      </c>
    </row>
    <row r="106" spans="3:39" ht="15" x14ac:dyDescent="0.2">
      <c r="C106" s="35"/>
      <c r="D106" s="38"/>
      <c r="E106" s="34"/>
      <c r="F106" s="39"/>
      <c r="G106" s="39"/>
      <c r="H106" s="85">
        <f t="shared" si="6"/>
        <v>0</v>
      </c>
      <c r="I106" s="40"/>
      <c r="J106" s="40"/>
      <c r="K106" s="40"/>
      <c r="L106" s="40"/>
      <c r="M106" s="40"/>
      <c r="N106" s="40"/>
      <c r="O106" s="40"/>
      <c r="P106" s="41"/>
      <c r="Q106" s="41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2"/>
      <c r="AC106" s="32">
        <f>IF(D106="ATHLETE", $D$9, 0)</f>
        <v>0</v>
      </c>
      <c r="AD106" s="32">
        <f>IF(NOT(ISBLANK(C106)),IF(OR(A13="Cat. B Capsis Hotel Thessaloniki",A13="Cat. A Holiday Inn Thessaloniki",A13=""),0,120),)</f>
        <v>0</v>
      </c>
      <c r="AE106" s="32">
        <f>IF(E106="Single",$A$9,IF(E106="Double",$B$9,IF(E106="Triple",$C$9,0)))</f>
        <v>0</v>
      </c>
      <c r="AF106" s="32">
        <f>AE106*H106</f>
        <v>0</v>
      </c>
      <c r="AG106" s="32">
        <f>SUM(I106:O106)*$F$9</f>
        <v>0</v>
      </c>
      <c r="AH106" s="32">
        <f>(P106+Q106)*$H$9</f>
        <v>0</v>
      </c>
      <c r="AI106" s="32" cm="1">
        <f t="array" ref="AI106">SUM(R106:AA106*$G$9)</f>
        <v>0</v>
      </c>
      <c r="AJ106" s="32">
        <f t="shared" si="8"/>
        <v>0</v>
      </c>
      <c r="AK106" s="33">
        <f t="shared" si="7"/>
        <v>0</v>
      </c>
      <c r="AM106" s="22" t="s">
        <v>98</v>
      </c>
    </row>
    <row r="107" spans="3:39" ht="15" x14ac:dyDescent="0.2">
      <c r="C107" s="35"/>
      <c r="D107" s="38"/>
      <c r="E107" s="34"/>
      <c r="F107" s="39"/>
      <c r="G107" s="39"/>
      <c r="H107" s="85">
        <f t="shared" si="6"/>
        <v>0</v>
      </c>
      <c r="I107" s="40"/>
      <c r="J107" s="40"/>
      <c r="K107" s="40"/>
      <c r="L107" s="40"/>
      <c r="M107" s="40"/>
      <c r="N107" s="40"/>
      <c r="O107" s="40"/>
      <c r="P107" s="41"/>
      <c r="Q107" s="41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2"/>
      <c r="AC107" s="32">
        <f>IF(D107="ATHLETE", $D$9, 0)</f>
        <v>0</v>
      </c>
      <c r="AD107" s="32">
        <f>IF(NOT(ISBLANK(C107)),IF(OR(A13="Cat. B Capsis Hotel Thessaloniki",A13="Cat. A Holiday Inn Thessaloniki",A13=""),0,120),)</f>
        <v>0</v>
      </c>
      <c r="AE107" s="32">
        <f>IF(E107="Single",$A$9,IF(E107="Double",$B$9,IF(E107="Triple",$C$9,0)))</f>
        <v>0</v>
      </c>
      <c r="AF107" s="32">
        <f>AE107*H107</f>
        <v>0</v>
      </c>
      <c r="AG107" s="32">
        <f>SUM(I107:O107)*$F$9</f>
        <v>0</v>
      </c>
      <c r="AH107" s="32">
        <f>(P107+Q107)*$H$9</f>
        <v>0</v>
      </c>
      <c r="AI107" s="32" cm="1">
        <f t="array" ref="AI107">SUM(R107:AA107*$G$9)</f>
        <v>0</v>
      </c>
      <c r="AJ107" s="32">
        <f t="shared" si="8"/>
        <v>0</v>
      </c>
      <c r="AK107" s="33">
        <f t="shared" si="7"/>
        <v>0</v>
      </c>
      <c r="AM107" s="121">
        <v>0</v>
      </c>
    </row>
    <row r="108" spans="3:39" ht="15" x14ac:dyDescent="0.2">
      <c r="C108" s="35"/>
      <c r="D108" s="38"/>
      <c r="E108" s="34"/>
      <c r="F108" s="39"/>
      <c r="G108" s="39"/>
      <c r="H108" s="85">
        <f t="shared" si="6"/>
        <v>0</v>
      </c>
      <c r="I108" s="40"/>
      <c r="J108" s="40"/>
      <c r="K108" s="40"/>
      <c r="L108" s="40"/>
      <c r="M108" s="40"/>
      <c r="N108" s="40"/>
      <c r="O108" s="40"/>
      <c r="P108" s="41"/>
      <c r="Q108" s="41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2"/>
      <c r="AC108" s="32">
        <f>IF(D108="ATHLETE", $D$9, 0)</f>
        <v>0</v>
      </c>
      <c r="AD108" s="32">
        <f>IF(NOT(ISBLANK(C108)),IF(OR(A13="Cat. B Capsis Hotel Thessaloniki",A13="Cat. A Holiday Inn Thessaloniki",A13=""),0,120),)</f>
        <v>0</v>
      </c>
      <c r="AE108" s="32">
        <f>IF(E108="Single",$A$9,IF(E108="Double",$B$9,IF(E108="Triple",$C$9,0)))</f>
        <v>0</v>
      </c>
      <c r="AF108" s="32">
        <f>AE108*H108</f>
        <v>0</v>
      </c>
      <c r="AG108" s="32">
        <f>SUM(I108:O108)*$F$9</f>
        <v>0</v>
      </c>
      <c r="AH108" s="32">
        <f>(P108+Q108)*$H$9</f>
        <v>0</v>
      </c>
      <c r="AI108" s="32" cm="1">
        <f t="array" ref="AI108">SUM(R108:AA108*$G$9)</f>
        <v>0</v>
      </c>
      <c r="AJ108" s="32">
        <f t="shared" si="8"/>
        <v>0</v>
      </c>
      <c r="AK108" s="33">
        <f t="shared" si="7"/>
        <v>0</v>
      </c>
      <c r="AM108" s="121">
        <v>1</v>
      </c>
    </row>
    <row r="109" spans="3:39" ht="15" x14ac:dyDescent="0.2">
      <c r="C109" s="35"/>
      <c r="D109" s="38"/>
      <c r="E109" s="34"/>
      <c r="F109" s="39"/>
      <c r="G109" s="39"/>
      <c r="H109" s="85">
        <f t="shared" si="6"/>
        <v>0</v>
      </c>
      <c r="I109" s="40"/>
      <c r="J109" s="40"/>
      <c r="K109" s="40"/>
      <c r="L109" s="40"/>
      <c r="M109" s="40"/>
      <c r="N109" s="40"/>
      <c r="O109" s="40"/>
      <c r="P109" s="41"/>
      <c r="Q109" s="41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2"/>
      <c r="AC109" s="32">
        <f>IF(D109="ATHLETE", $D$9, 0)</f>
        <v>0</v>
      </c>
      <c r="AD109" s="32">
        <f>IF(NOT(ISBLANK(C109)),IF(OR(A13="Cat. B Capsis Hotel Thessaloniki",A13="Cat. A Holiday Inn Thessaloniki",A13=""),0,120),)</f>
        <v>0</v>
      </c>
      <c r="AE109" s="32">
        <f>IF(E109="Single",$A$9,IF(E109="Double",$B$9,IF(E109="Triple",$C$9,0)))</f>
        <v>0</v>
      </c>
      <c r="AF109" s="32">
        <f>AE109*H109</f>
        <v>0</v>
      </c>
      <c r="AG109" s="32">
        <f>SUM(I109:O109)*$F$9</f>
        <v>0</v>
      </c>
      <c r="AH109" s="32">
        <f>(P109+Q109)*$H$9</f>
        <v>0</v>
      </c>
      <c r="AI109" s="32" cm="1">
        <f t="array" ref="AI109">SUM(R109:AA109*$G$9)</f>
        <v>0</v>
      </c>
      <c r="AJ109" s="32">
        <f t="shared" si="8"/>
        <v>0</v>
      </c>
      <c r="AK109" s="33">
        <f t="shared" si="7"/>
        <v>0</v>
      </c>
    </row>
    <row r="110" spans="3:39" ht="15" x14ac:dyDescent="0.2">
      <c r="C110" s="35"/>
      <c r="D110" s="38"/>
      <c r="E110" s="34"/>
      <c r="F110" s="39"/>
      <c r="G110" s="39"/>
      <c r="H110" s="85">
        <f t="shared" si="6"/>
        <v>0</v>
      </c>
      <c r="I110" s="40"/>
      <c r="J110" s="40"/>
      <c r="K110" s="40"/>
      <c r="L110" s="40"/>
      <c r="M110" s="40"/>
      <c r="N110" s="40"/>
      <c r="O110" s="40"/>
      <c r="P110" s="41"/>
      <c r="Q110" s="41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2"/>
      <c r="AC110" s="32">
        <f>IF(D110="ATHLETE", $D$9, 0)</f>
        <v>0</v>
      </c>
      <c r="AD110" s="32">
        <f>IF(NOT(ISBLANK(C110)),IF(OR(A13="Cat. B Capsis Hotel Thessaloniki",A13="Cat. A Holiday Inn Thessaloniki",A13=""),0,120),)</f>
        <v>0</v>
      </c>
      <c r="AE110" s="32">
        <f>IF(E110="Single",$A$9,IF(E110="Double",$B$9,IF(E110="Triple",$C$9,0)))</f>
        <v>0</v>
      </c>
      <c r="AF110" s="32">
        <f>AE110*H110</f>
        <v>0</v>
      </c>
      <c r="AG110" s="32">
        <f>SUM(I110:O110)*$F$9</f>
        <v>0</v>
      </c>
      <c r="AH110" s="32">
        <f>(P110+Q110)*$H$9</f>
        <v>0</v>
      </c>
      <c r="AI110" s="32" cm="1">
        <f t="array" ref="AI110">SUM(R110:AA110*$G$9)</f>
        <v>0</v>
      </c>
      <c r="AJ110" s="32">
        <f t="shared" si="8"/>
        <v>0</v>
      </c>
      <c r="AK110" s="33">
        <f t="shared" si="7"/>
        <v>0</v>
      </c>
    </row>
    <row r="111" spans="3:39" ht="15" x14ac:dyDescent="0.2">
      <c r="C111" s="35"/>
      <c r="D111" s="38"/>
      <c r="E111" s="34"/>
      <c r="F111" s="39"/>
      <c r="G111" s="39"/>
      <c r="H111" s="85">
        <f t="shared" si="6"/>
        <v>0</v>
      </c>
      <c r="I111" s="40"/>
      <c r="J111" s="40"/>
      <c r="K111" s="40"/>
      <c r="L111" s="40"/>
      <c r="M111" s="40"/>
      <c r="N111" s="40"/>
      <c r="O111" s="40"/>
      <c r="P111" s="41"/>
      <c r="Q111" s="41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2"/>
      <c r="AC111" s="32">
        <f>IF(D111="ATHLETE", $D$9, 0)</f>
        <v>0</v>
      </c>
      <c r="AD111" s="32">
        <f>IF(NOT(ISBLANK(C111)),IF(OR(A13="Cat. B Capsis Hotel Thessaloniki",A13="Cat. A Holiday Inn Thessaloniki",A13=""),0,120),)</f>
        <v>0</v>
      </c>
      <c r="AE111" s="32">
        <f>IF(E111="Single",$A$9,IF(E111="Double",$B$9,IF(E111="Triple",$C$9,0)))</f>
        <v>0</v>
      </c>
      <c r="AF111" s="32">
        <f>AE111*H111</f>
        <v>0</v>
      </c>
      <c r="AG111" s="32">
        <f>SUM(I111:O111)*$F$9</f>
        <v>0</v>
      </c>
      <c r="AH111" s="32">
        <f>(P111+Q111)*$H$9</f>
        <v>0</v>
      </c>
      <c r="AI111" s="32" cm="1">
        <f t="array" ref="AI111">SUM(R111:AA111*$G$9)</f>
        <v>0</v>
      </c>
      <c r="AJ111" s="32">
        <f t="shared" si="8"/>
        <v>0</v>
      </c>
      <c r="AK111" s="33">
        <f t="shared" si="7"/>
        <v>0</v>
      </c>
    </row>
    <row r="112" spans="3:39" x14ac:dyDescent="0.2">
      <c r="AF112" s="121"/>
    </row>
    <row r="113" spans="32:32" x14ac:dyDescent="0.2">
      <c r="AF113" s="121"/>
    </row>
    <row r="114" spans="32:32" x14ac:dyDescent="0.2">
      <c r="AF114" s="121"/>
    </row>
    <row r="115" spans="32:32" x14ac:dyDescent="0.2">
      <c r="AF115" s="121"/>
    </row>
    <row r="116" spans="32:32" x14ac:dyDescent="0.2">
      <c r="AF116" s="121"/>
    </row>
    <row r="117" spans="32:32" x14ac:dyDescent="0.2">
      <c r="AF117" s="121"/>
    </row>
    <row r="118" spans="32:32" x14ac:dyDescent="0.2">
      <c r="AF118" s="121"/>
    </row>
    <row r="119" spans="32:32" x14ac:dyDescent="0.2">
      <c r="AF119" s="121"/>
    </row>
    <row r="120" spans="32:32" x14ac:dyDescent="0.2">
      <c r="AF120" s="121"/>
    </row>
    <row r="121" spans="32:32" x14ac:dyDescent="0.2">
      <c r="AF121" s="121"/>
    </row>
    <row r="122" spans="32:32" x14ac:dyDescent="0.2">
      <c r="AF122" s="121"/>
    </row>
    <row r="123" spans="32:32" x14ac:dyDescent="0.2">
      <c r="AF123" s="121"/>
    </row>
    <row r="124" spans="32:32" x14ac:dyDescent="0.2">
      <c r="AF124" s="121"/>
    </row>
    <row r="125" spans="32:32" x14ac:dyDescent="0.2">
      <c r="AF125" s="121"/>
    </row>
    <row r="126" spans="32:32" x14ac:dyDescent="0.2">
      <c r="AF126" s="121"/>
    </row>
    <row r="127" spans="32:32" x14ac:dyDescent="0.2">
      <c r="AF127" s="121"/>
    </row>
    <row r="128" spans="32:32" x14ac:dyDescent="0.2">
      <c r="AF128" s="121"/>
    </row>
    <row r="129" spans="32:32" x14ac:dyDescent="0.2">
      <c r="AF129" s="121"/>
    </row>
    <row r="130" spans="32:32" x14ac:dyDescent="0.2">
      <c r="AF130" s="121"/>
    </row>
    <row r="131" spans="32:32" x14ac:dyDescent="0.2">
      <c r="AF131" s="121"/>
    </row>
    <row r="132" spans="32:32" x14ac:dyDescent="0.2">
      <c r="AF132" s="121"/>
    </row>
    <row r="133" spans="32:32" x14ac:dyDescent="0.2">
      <c r="AF133" s="121"/>
    </row>
    <row r="134" spans="32:32" x14ac:dyDescent="0.2">
      <c r="AF134" s="121"/>
    </row>
    <row r="135" spans="32:32" x14ac:dyDescent="0.2">
      <c r="AF135" s="121"/>
    </row>
    <row r="136" spans="32:32" x14ac:dyDescent="0.2">
      <c r="AF136" s="121"/>
    </row>
    <row r="137" spans="32:32" x14ac:dyDescent="0.2">
      <c r="AF137" s="121"/>
    </row>
    <row r="138" spans="32:32" x14ac:dyDescent="0.2">
      <c r="AF138" s="121"/>
    </row>
    <row r="139" spans="32:32" x14ac:dyDescent="0.2">
      <c r="AF139" s="121"/>
    </row>
    <row r="140" spans="32:32" x14ac:dyDescent="0.2">
      <c r="AF140" s="121"/>
    </row>
    <row r="141" spans="32:32" x14ac:dyDescent="0.2">
      <c r="AF141" s="121"/>
    </row>
    <row r="142" spans="32:32" x14ac:dyDescent="0.2">
      <c r="AF142" s="121"/>
    </row>
    <row r="143" spans="32:32" x14ac:dyDescent="0.2">
      <c r="AF143" s="121"/>
    </row>
    <row r="144" spans="32:32" x14ac:dyDescent="0.2">
      <c r="AF144" s="121"/>
    </row>
    <row r="145" spans="32:32" x14ac:dyDescent="0.2">
      <c r="AF145" s="121"/>
    </row>
    <row r="146" spans="32:32" x14ac:dyDescent="0.2">
      <c r="AF146" s="121"/>
    </row>
    <row r="147" spans="32:32" x14ac:dyDescent="0.2">
      <c r="AF147" s="121"/>
    </row>
    <row r="148" spans="32:32" x14ac:dyDescent="0.2">
      <c r="AF148" s="121"/>
    </row>
    <row r="149" spans="32:32" x14ac:dyDescent="0.2">
      <c r="AF149" s="121"/>
    </row>
    <row r="150" spans="32:32" x14ac:dyDescent="0.2">
      <c r="AF150" s="121"/>
    </row>
    <row r="151" spans="32:32" x14ac:dyDescent="0.2">
      <c r="AF151" s="121"/>
    </row>
    <row r="152" spans="32:32" x14ac:dyDescent="0.2">
      <c r="AF152" s="121"/>
    </row>
    <row r="153" spans="32:32" x14ac:dyDescent="0.2">
      <c r="AF153" s="121"/>
    </row>
    <row r="154" spans="32:32" x14ac:dyDescent="0.2">
      <c r="AF154" s="121"/>
    </row>
    <row r="155" spans="32:32" x14ac:dyDescent="0.2">
      <c r="AF155" s="121"/>
    </row>
    <row r="156" spans="32:32" x14ac:dyDescent="0.2">
      <c r="AF156" s="121"/>
    </row>
    <row r="157" spans="32:32" x14ac:dyDescent="0.2">
      <c r="AF157" s="121"/>
    </row>
    <row r="158" spans="32:32" x14ac:dyDescent="0.2">
      <c r="AF158" s="121"/>
    </row>
    <row r="159" spans="32:32" x14ac:dyDescent="0.2">
      <c r="AF159" s="121"/>
    </row>
    <row r="160" spans="32:32" x14ac:dyDescent="0.2">
      <c r="AF160" s="121"/>
    </row>
    <row r="161" spans="32:32" x14ac:dyDescent="0.2">
      <c r="AF161" s="121"/>
    </row>
    <row r="162" spans="32:32" x14ac:dyDescent="0.2">
      <c r="AF162" s="121"/>
    </row>
    <row r="163" spans="32:32" x14ac:dyDescent="0.2">
      <c r="AF163" s="121"/>
    </row>
    <row r="164" spans="32:32" x14ac:dyDescent="0.2">
      <c r="AF164" s="121"/>
    </row>
    <row r="165" spans="32:32" x14ac:dyDescent="0.2">
      <c r="AF165" s="121"/>
    </row>
    <row r="166" spans="32:32" x14ac:dyDescent="0.2">
      <c r="AF166" s="121"/>
    </row>
    <row r="167" spans="32:32" x14ac:dyDescent="0.2">
      <c r="AF167" s="121"/>
    </row>
    <row r="168" spans="32:32" x14ac:dyDescent="0.2">
      <c r="AF168" s="121"/>
    </row>
    <row r="169" spans="32:32" x14ac:dyDescent="0.2">
      <c r="AF169" s="121"/>
    </row>
    <row r="170" spans="32:32" x14ac:dyDescent="0.2">
      <c r="AF170" s="121"/>
    </row>
    <row r="171" spans="32:32" x14ac:dyDescent="0.2">
      <c r="AF171" s="121"/>
    </row>
    <row r="172" spans="32:32" x14ac:dyDescent="0.2">
      <c r="AF172" s="121"/>
    </row>
    <row r="173" spans="32:32" x14ac:dyDescent="0.2">
      <c r="AF173" s="121"/>
    </row>
    <row r="174" spans="32:32" x14ac:dyDescent="0.2">
      <c r="AF174" s="121"/>
    </row>
    <row r="175" spans="32:32" x14ac:dyDescent="0.2">
      <c r="AF175" s="121"/>
    </row>
    <row r="176" spans="32:32" x14ac:dyDescent="0.2">
      <c r="AF176" s="121"/>
    </row>
    <row r="177" spans="32:32" x14ac:dyDescent="0.2">
      <c r="AF177" s="121"/>
    </row>
    <row r="178" spans="32:32" x14ac:dyDescent="0.2">
      <c r="AF178" s="121"/>
    </row>
    <row r="179" spans="32:32" x14ac:dyDescent="0.2">
      <c r="AF179" s="121"/>
    </row>
    <row r="180" spans="32:32" x14ac:dyDescent="0.2">
      <c r="AF180" s="121"/>
    </row>
    <row r="181" spans="32:32" x14ac:dyDescent="0.2">
      <c r="AF181" s="121"/>
    </row>
    <row r="182" spans="32:32" x14ac:dyDescent="0.2">
      <c r="AF182" s="121"/>
    </row>
    <row r="183" spans="32:32" x14ac:dyDescent="0.2">
      <c r="AF183" s="121"/>
    </row>
    <row r="184" spans="32:32" x14ac:dyDescent="0.2">
      <c r="AF184" s="121"/>
    </row>
    <row r="185" spans="32:32" x14ac:dyDescent="0.2">
      <c r="AF185" s="121"/>
    </row>
    <row r="186" spans="32:32" x14ac:dyDescent="0.2">
      <c r="AF186" s="121"/>
    </row>
    <row r="187" spans="32:32" x14ac:dyDescent="0.2">
      <c r="AF187" s="121"/>
    </row>
    <row r="188" spans="32:32" x14ac:dyDescent="0.2">
      <c r="AF188" s="121"/>
    </row>
    <row r="189" spans="32:32" x14ac:dyDescent="0.2">
      <c r="AF189" s="121"/>
    </row>
    <row r="190" spans="32:32" x14ac:dyDescent="0.2">
      <c r="AF190" s="121"/>
    </row>
    <row r="191" spans="32:32" x14ac:dyDescent="0.2">
      <c r="AF191" s="121"/>
    </row>
    <row r="192" spans="32:32" x14ac:dyDescent="0.2">
      <c r="AF192" s="121"/>
    </row>
    <row r="193" spans="32:32" x14ac:dyDescent="0.2">
      <c r="AF193" s="121"/>
    </row>
    <row r="194" spans="32:32" x14ac:dyDescent="0.2">
      <c r="AF194" s="121"/>
    </row>
    <row r="195" spans="32:32" x14ac:dyDescent="0.2">
      <c r="AF195" s="121"/>
    </row>
    <row r="196" spans="32:32" x14ac:dyDescent="0.2">
      <c r="AF196" s="121"/>
    </row>
    <row r="197" spans="32:32" x14ac:dyDescent="0.2">
      <c r="AF197" s="121"/>
    </row>
    <row r="198" spans="32:32" x14ac:dyDescent="0.2">
      <c r="AF198" s="121"/>
    </row>
    <row r="199" spans="32:32" x14ac:dyDescent="0.2">
      <c r="AF199" s="121"/>
    </row>
    <row r="200" spans="32:32" x14ac:dyDescent="0.2">
      <c r="AF200" s="121"/>
    </row>
    <row r="201" spans="32:32" x14ac:dyDescent="0.2">
      <c r="AF201" s="121"/>
    </row>
    <row r="202" spans="32:32" x14ac:dyDescent="0.2">
      <c r="AF202" s="121"/>
    </row>
    <row r="203" spans="32:32" x14ac:dyDescent="0.2">
      <c r="AF203" s="121"/>
    </row>
    <row r="204" spans="32:32" x14ac:dyDescent="0.2">
      <c r="AF204" s="121"/>
    </row>
    <row r="205" spans="32:32" x14ac:dyDescent="0.2">
      <c r="AF205" s="121"/>
    </row>
    <row r="206" spans="32:32" x14ac:dyDescent="0.2">
      <c r="AF206" s="121"/>
    </row>
    <row r="207" spans="32:32" x14ac:dyDescent="0.2">
      <c r="AF207" s="121"/>
    </row>
    <row r="208" spans="32:32" x14ac:dyDescent="0.2">
      <c r="AF208" s="121"/>
    </row>
    <row r="209" spans="32:32" x14ac:dyDescent="0.2">
      <c r="AF209" s="121"/>
    </row>
    <row r="210" spans="32:32" x14ac:dyDescent="0.2">
      <c r="AF210" s="121"/>
    </row>
    <row r="211" spans="32:32" x14ac:dyDescent="0.2">
      <c r="AF211" s="121"/>
    </row>
    <row r="212" spans="32:32" x14ac:dyDescent="0.2">
      <c r="AF212" s="121"/>
    </row>
    <row r="213" spans="32:32" x14ac:dyDescent="0.2">
      <c r="AF213" s="121"/>
    </row>
    <row r="214" spans="32:32" x14ac:dyDescent="0.2">
      <c r="AF214" s="121"/>
    </row>
    <row r="215" spans="32:32" x14ac:dyDescent="0.2">
      <c r="AF215" s="121"/>
    </row>
    <row r="216" spans="32:32" x14ac:dyDescent="0.2">
      <c r="AF216" s="121"/>
    </row>
    <row r="217" spans="32:32" x14ac:dyDescent="0.2">
      <c r="AF217" s="121"/>
    </row>
    <row r="218" spans="32:32" x14ac:dyDescent="0.2">
      <c r="AF218" s="121"/>
    </row>
    <row r="219" spans="32:32" x14ac:dyDescent="0.2">
      <c r="AF219" s="121"/>
    </row>
    <row r="220" spans="32:32" x14ac:dyDescent="0.2">
      <c r="AF220" s="121"/>
    </row>
    <row r="221" spans="32:32" x14ac:dyDescent="0.2">
      <c r="AF221" s="121"/>
    </row>
    <row r="222" spans="32:32" x14ac:dyDescent="0.2">
      <c r="AF222" s="121"/>
    </row>
    <row r="223" spans="32:32" x14ac:dyDescent="0.2">
      <c r="AF223" s="121"/>
    </row>
    <row r="224" spans="32:32" x14ac:dyDescent="0.2">
      <c r="AF224" s="121"/>
    </row>
    <row r="225" spans="32:32" x14ac:dyDescent="0.2">
      <c r="AF225" s="121"/>
    </row>
    <row r="226" spans="32:32" x14ac:dyDescent="0.2">
      <c r="AF226" s="121"/>
    </row>
    <row r="227" spans="32:32" x14ac:dyDescent="0.2">
      <c r="AF227" s="121"/>
    </row>
    <row r="228" spans="32:32" x14ac:dyDescent="0.2">
      <c r="AF228" s="121"/>
    </row>
    <row r="229" spans="32:32" x14ac:dyDescent="0.2">
      <c r="AF229" s="121"/>
    </row>
    <row r="230" spans="32:32" x14ac:dyDescent="0.2">
      <c r="AF230" s="121"/>
    </row>
    <row r="231" spans="32:32" x14ac:dyDescent="0.2">
      <c r="AF231" s="121"/>
    </row>
    <row r="232" spans="32:32" x14ac:dyDescent="0.2">
      <c r="AF232" s="121"/>
    </row>
    <row r="233" spans="32:32" x14ac:dyDescent="0.2">
      <c r="AF233" s="121"/>
    </row>
    <row r="234" spans="32:32" x14ac:dyDescent="0.2">
      <c r="AF234" s="121"/>
    </row>
    <row r="235" spans="32:32" x14ac:dyDescent="0.2">
      <c r="AF235" s="121"/>
    </row>
    <row r="236" spans="32:32" x14ac:dyDescent="0.2">
      <c r="AF236" s="121"/>
    </row>
    <row r="237" spans="32:32" x14ac:dyDescent="0.2">
      <c r="AF237" s="121"/>
    </row>
    <row r="238" spans="32:32" x14ac:dyDescent="0.2">
      <c r="AF238" s="121"/>
    </row>
    <row r="239" spans="32:32" x14ac:dyDescent="0.2">
      <c r="AF239" s="121"/>
    </row>
    <row r="240" spans="32:32" x14ac:dyDescent="0.2">
      <c r="AF240" s="121"/>
    </row>
    <row r="241" spans="32:32" x14ac:dyDescent="0.2">
      <c r="AF241" s="121"/>
    </row>
    <row r="242" spans="32:32" x14ac:dyDescent="0.2">
      <c r="AF242" s="121"/>
    </row>
    <row r="243" spans="32:32" x14ac:dyDescent="0.2">
      <c r="AF243" s="121"/>
    </row>
    <row r="244" spans="32:32" x14ac:dyDescent="0.2">
      <c r="AF244" s="121"/>
    </row>
    <row r="245" spans="32:32" x14ac:dyDescent="0.2">
      <c r="AF245" s="121"/>
    </row>
    <row r="246" spans="32:32" x14ac:dyDescent="0.2">
      <c r="AF246" s="121"/>
    </row>
    <row r="247" spans="32:32" x14ac:dyDescent="0.2">
      <c r="AF247" s="121"/>
    </row>
    <row r="248" spans="32:32" x14ac:dyDescent="0.2">
      <c r="AF248" s="121"/>
    </row>
    <row r="249" spans="32:32" x14ac:dyDescent="0.2">
      <c r="AF249" s="121"/>
    </row>
    <row r="250" spans="32:32" x14ac:dyDescent="0.2">
      <c r="AF250" s="121"/>
    </row>
    <row r="251" spans="32:32" x14ac:dyDescent="0.2">
      <c r="AF251" s="121"/>
    </row>
    <row r="252" spans="32:32" x14ac:dyDescent="0.2">
      <c r="AF252" s="121"/>
    </row>
    <row r="253" spans="32:32" x14ac:dyDescent="0.2">
      <c r="AF253" s="121"/>
    </row>
    <row r="254" spans="32:32" x14ac:dyDescent="0.2">
      <c r="AF254" s="121"/>
    </row>
    <row r="255" spans="32:32" x14ac:dyDescent="0.2">
      <c r="AF255" s="121"/>
    </row>
    <row r="256" spans="32:32" x14ac:dyDescent="0.2">
      <c r="AF256" s="121"/>
    </row>
    <row r="257" spans="32:32" x14ac:dyDescent="0.2">
      <c r="AF257" s="121"/>
    </row>
    <row r="258" spans="32:32" x14ac:dyDescent="0.2">
      <c r="AF258" s="121"/>
    </row>
    <row r="259" spans="32:32" x14ac:dyDescent="0.2">
      <c r="AF259" s="121"/>
    </row>
    <row r="260" spans="32:32" x14ac:dyDescent="0.2">
      <c r="AF260" s="121"/>
    </row>
    <row r="261" spans="32:32" x14ac:dyDescent="0.2">
      <c r="AF261" s="121"/>
    </row>
    <row r="262" spans="32:32" x14ac:dyDescent="0.2">
      <c r="AF262" s="121"/>
    </row>
    <row r="263" spans="32:32" x14ac:dyDescent="0.2">
      <c r="AF263" s="121"/>
    </row>
    <row r="264" spans="32:32" x14ac:dyDescent="0.2">
      <c r="AF264" s="121"/>
    </row>
    <row r="265" spans="32:32" x14ac:dyDescent="0.2">
      <c r="AF265" s="121"/>
    </row>
    <row r="266" spans="32:32" x14ac:dyDescent="0.2">
      <c r="AF266" s="121"/>
    </row>
    <row r="267" spans="32:32" x14ac:dyDescent="0.2">
      <c r="AF267" s="121"/>
    </row>
    <row r="268" spans="32:32" x14ac:dyDescent="0.2">
      <c r="AF268" s="121"/>
    </row>
    <row r="269" spans="32:32" x14ac:dyDescent="0.2">
      <c r="AF269" s="121"/>
    </row>
    <row r="270" spans="32:32" x14ac:dyDescent="0.2">
      <c r="AF270" s="121"/>
    </row>
    <row r="271" spans="32:32" x14ac:dyDescent="0.2">
      <c r="AF271" s="121"/>
    </row>
    <row r="272" spans="32:32" x14ac:dyDescent="0.2">
      <c r="AF272" s="121"/>
    </row>
    <row r="273" spans="32:32" x14ac:dyDescent="0.2">
      <c r="AF273" s="121"/>
    </row>
    <row r="274" spans="32:32" x14ac:dyDescent="0.2">
      <c r="AF274" s="121"/>
    </row>
    <row r="275" spans="32:32" x14ac:dyDescent="0.2">
      <c r="AF275" s="121"/>
    </row>
    <row r="276" spans="32:32" x14ac:dyDescent="0.2">
      <c r="AF276" s="121"/>
    </row>
    <row r="277" spans="32:32" x14ac:dyDescent="0.2">
      <c r="AF277" s="121"/>
    </row>
    <row r="278" spans="32:32" x14ac:dyDescent="0.2">
      <c r="AF278" s="121"/>
    </row>
    <row r="279" spans="32:32" x14ac:dyDescent="0.2">
      <c r="AF279" s="121"/>
    </row>
    <row r="280" spans="32:32" x14ac:dyDescent="0.2">
      <c r="AF280" s="121"/>
    </row>
    <row r="281" spans="32:32" x14ac:dyDescent="0.2">
      <c r="AF281" s="121"/>
    </row>
    <row r="282" spans="32:32" x14ac:dyDescent="0.2">
      <c r="AF282" s="121"/>
    </row>
    <row r="283" spans="32:32" x14ac:dyDescent="0.2">
      <c r="AF283" s="121"/>
    </row>
    <row r="284" spans="32:32" x14ac:dyDescent="0.2">
      <c r="AF284" s="121"/>
    </row>
    <row r="285" spans="32:32" x14ac:dyDescent="0.2">
      <c r="AF285" s="121"/>
    </row>
    <row r="286" spans="32:32" x14ac:dyDescent="0.2">
      <c r="AF286" s="121"/>
    </row>
    <row r="287" spans="32:32" x14ac:dyDescent="0.2">
      <c r="AF287" s="121"/>
    </row>
    <row r="288" spans="32:32" x14ac:dyDescent="0.2">
      <c r="AF288" s="121"/>
    </row>
    <row r="289" spans="32:32" x14ac:dyDescent="0.2">
      <c r="AF289" s="121"/>
    </row>
    <row r="290" spans="32:32" x14ac:dyDescent="0.2">
      <c r="AF290" s="121"/>
    </row>
    <row r="291" spans="32:32" x14ac:dyDescent="0.2">
      <c r="AF291" s="121"/>
    </row>
    <row r="292" spans="32:32" x14ac:dyDescent="0.2">
      <c r="AF292" s="121"/>
    </row>
    <row r="293" spans="32:32" x14ac:dyDescent="0.2">
      <c r="AF293" s="121"/>
    </row>
    <row r="294" spans="32:32" x14ac:dyDescent="0.2">
      <c r="AF294" s="121"/>
    </row>
    <row r="295" spans="32:32" x14ac:dyDescent="0.2">
      <c r="AF295" s="121"/>
    </row>
    <row r="296" spans="32:32" x14ac:dyDescent="0.2">
      <c r="AF296" s="121"/>
    </row>
    <row r="297" spans="32:32" x14ac:dyDescent="0.2">
      <c r="AF297" s="121"/>
    </row>
    <row r="298" spans="32:32" x14ac:dyDescent="0.2">
      <c r="AF298" s="121"/>
    </row>
    <row r="299" spans="32:32" x14ac:dyDescent="0.2">
      <c r="AF299" s="121"/>
    </row>
    <row r="300" spans="32:32" x14ac:dyDescent="0.2">
      <c r="AF300" s="121"/>
    </row>
    <row r="301" spans="32:32" x14ac:dyDescent="0.2">
      <c r="AF301" s="121"/>
    </row>
    <row r="302" spans="32:32" x14ac:dyDescent="0.2">
      <c r="AF302" s="121"/>
    </row>
    <row r="303" spans="32:32" x14ac:dyDescent="0.2">
      <c r="AF303" s="121"/>
    </row>
    <row r="304" spans="32:32" x14ac:dyDescent="0.2">
      <c r="AF304" s="121"/>
    </row>
    <row r="305" spans="32:32" x14ac:dyDescent="0.2">
      <c r="AF305" s="121"/>
    </row>
    <row r="306" spans="32:32" x14ac:dyDescent="0.2">
      <c r="AF306" s="121"/>
    </row>
    <row r="307" spans="32:32" x14ac:dyDescent="0.2">
      <c r="AF307" s="121"/>
    </row>
    <row r="308" spans="32:32" x14ac:dyDescent="0.2">
      <c r="AF308" s="121"/>
    </row>
    <row r="309" spans="32:32" x14ac:dyDescent="0.2">
      <c r="AF309" s="121"/>
    </row>
    <row r="310" spans="32:32" x14ac:dyDescent="0.2">
      <c r="AF310" s="121"/>
    </row>
    <row r="311" spans="32:32" x14ac:dyDescent="0.2">
      <c r="AF311" s="121"/>
    </row>
    <row r="312" spans="32:32" x14ac:dyDescent="0.2">
      <c r="AF312" s="121"/>
    </row>
    <row r="313" spans="32:32" x14ac:dyDescent="0.2">
      <c r="AF313" s="121"/>
    </row>
    <row r="314" spans="32:32" x14ac:dyDescent="0.2">
      <c r="AF314" s="121"/>
    </row>
    <row r="315" spans="32:32" x14ac:dyDescent="0.2">
      <c r="AF315" s="121"/>
    </row>
    <row r="316" spans="32:32" x14ac:dyDescent="0.2">
      <c r="AF316" s="121"/>
    </row>
    <row r="317" spans="32:32" x14ac:dyDescent="0.2">
      <c r="AF317" s="121"/>
    </row>
    <row r="318" spans="32:32" x14ac:dyDescent="0.2">
      <c r="AF318" s="121"/>
    </row>
    <row r="319" spans="32:32" x14ac:dyDescent="0.2">
      <c r="AF319" s="121"/>
    </row>
    <row r="320" spans="32:32" x14ac:dyDescent="0.2">
      <c r="AF320" s="121"/>
    </row>
    <row r="321" spans="32:32" x14ac:dyDescent="0.2">
      <c r="AF321" s="121"/>
    </row>
    <row r="322" spans="32:32" x14ac:dyDescent="0.2">
      <c r="AF322" s="121"/>
    </row>
    <row r="323" spans="32:32" x14ac:dyDescent="0.2">
      <c r="AF323" s="121"/>
    </row>
    <row r="324" spans="32:32" x14ac:dyDescent="0.2">
      <c r="AF324" s="121"/>
    </row>
    <row r="325" spans="32:32" x14ac:dyDescent="0.2">
      <c r="AF325" s="121"/>
    </row>
    <row r="326" spans="32:32" x14ac:dyDescent="0.2">
      <c r="AF326" s="121"/>
    </row>
    <row r="327" spans="32:32" x14ac:dyDescent="0.2">
      <c r="AF327" s="121"/>
    </row>
    <row r="328" spans="32:32" x14ac:dyDescent="0.2">
      <c r="AF328" s="121"/>
    </row>
    <row r="329" spans="32:32" x14ac:dyDescent="0.2">
      <c r="AF329" s="121"/>
    </row>
    <row r="330" spans="32:32" x14ac:dyDescent="0.2">
      <c r="AF330" s="121"/>
    </row>
    <row r="331" spans="32:32" x14ac:dyDescent="0.2">
      <c r="AF331" s="121"/>
    </row>
    <row r="332" spans="32:32" x14ac:dyDescent="0.2">
      <c r="AF332" s="121"/>
    </row>
    <row r="333" spans="32:32" x14ac:dyDescent="0.2">
      <c r="AF333" s="121"/>
    </row>
    <row r="334" spans="32:32" x14ac:dyDescent="0.2">
      <c r="AF334" s="121"/>
    </row>
    <row r="335" spans="32:32" x14ac:dyDescent="0.2">
      <c r="AF335" s="121"/>
    </row>
    <row r="336" spans="32:32" x14ac:dyDescent="0.2">
      <c r="AF336" s="121"/>
    </row>
    <row r="337" spans="32:32" x14ac:dyDescent="0.2">
      <c r="AF337" s="121"/>
    </row>
    <row r="338" spans="32:32" x14ac:dyDescent="0.2">
      <c r="AF338" s="121"/>
    </row>
    <row r="339" spans="32:32" x14ac:dyDescent="0.2">
      <c r="AF339" s="121"/>
    </row>
    <row r="340" spans="32:32" x14ac:dyDescent="0.2">
      <c r="AF340" s="121"/>
    </row>
    <row r="341" spans="32:32" x14ac:dyDescent="0.2">
      <c r="AF341" s="121"/>
    </row>
    <row r="342" spans="32:32" x14ac:dyDescent="0.2">
      <c r="AF342" s="121"/>
    </row>
    <row r="343" spans="32:32" x14ac:dyDescent="0.2">
      <c r="AF343" s="121"/>
    </row>
    <row r="344" spans="32:32" x14ac:dyDescent="0.2">
      <c r="AF344" s="121"/>
    </row>
    <row r="345" spans="32:32" x14ac:dyDescent="0.2">
      <c r="AF345" s="121"/>
    </row>
    <row r="346" spans="32:32" x14ac:dyDescent="0.2">
      <c r="AF346" s="121"/>
    </row>
    <row r="347" spans="32:32" x14ac:dyDescent="0.2">
      <c r="AF347" s="121"/>
    </row>
    <row r="348" spans="32:32" x14ac:dyDescent="0.2">
      <c r="AF348" s="121"/>
    </row>
    <row r="349" spans="32:32" x14ac:dyDescent="0.2">
      <c r="AF349" s="121"/>
    </row>
    <row r="350" spans="32:32" x14ac:dyDescent="0.2">
      <c r="AF350" s="121"/>
    </row>
    <row r="351" spans="32:32" x14ac:dyDescent="0.2">
      <c r="AF351" s="121"/>
    </row>
    <row r="352" spans="32:32" x14ac:dyDescent="0.2">
      <c r="AF352" s="121"/>
    </row>
    <row r="353" spans="32:32" x14ac:dyDescent="0.2">
      <c r="AF353" s="121"/>
    </row>
    <row r="354" spans="32:32" x14ac:dyDescent="0.2">
      <c r="AF354" s="121"/>
    </row>
    <row r="355" spans="32:32" x14ac:dyDescent="0.2">
      <c r="AF355" s="121"/>
    </row>
    <row r="356" spans="32:32" x14ac:dyDescent="0.2">
      <c r="AF356" s="121"/>
    </row>
    <row r="357" spans="32:32" x14ac:dyDescent="0.2">
      <c r="AF357" s="121"/>
    </row>
    <row r="358" spans="32:32" x14ac:dyDescent="0.2">
      <c r="AF358" s="121"/>
    </row>
    <row r="359" spans="32:32" x14ac:dyDescent="0.2">
      <c r="AF359" s="121"/>
    </row>
    <row r="360" spans="32:32" x14ac:dyDescent="0.2">
      <c r="AF360" s="121"/>
    </row>
    <row r="361" spans="32:32" x14ac:dyDescent="0.2">
      <c r="AF361" s="121"/>
    </row>
    <row r="362" spans="32:32" x14ac:dyDescent="0.2">
      <c r="AF362" s="121"/>
    </row>
    <row r="363" spans="32:32" x14ac:dyDescent="0.2">
      <c r="AF363" s="121"/>
    </row>
    <row r="364" spans="32:32" x14ac:dyDescent="0.2">
      <c r="AF364" s="121"/>
    </row>
    <row r="365" spans="32:32" x14ac:dyDescent="0.2">
      <c r="AF365" s="121"/>
    </row>
    <row r="366" spans="32:32" x14ac:dyDescent="0.2">
      <c r="AF366" s="121"/>
    </row>
    <row r="367" spans="32:32" x14ac:dyDescent="0.2">
      <c r="AF367" s="121"/>
    </row>
    <row r="368" spans="32:32" x14ac:dyDescent="0.2">
      <c r="AF368" s="121"/>
    </row>
    <row r="369" spans="32:32" x14ac:dyDescent="0.2">
      <c r="AF369" s="121"/>
    </row>
    <row r="370" spans="32:32" x14ac:dyDescent="0.2">
      <c r="AF370" s="121"/>
    </row>
    <row r="371" spans="32:32" x14ac:dyDescent="0.2">
      <c r="AF371" s="121"/>
    </row>
    <row r="372" spans="32:32" x14ac:dyDescent="0.2">
      <c r="AF372" s="121"/>
    </row>
    <row r="373" spans="32:32" x14ac:dyDescent="0.2">
      <c r="AF373" s="121"/>
    </row>
    <row r="374" spans="32:32" x14ac:dyDescent="0.2">
      <c r="AF374" s="121"/>
    </row>
    <row r="375" spans="32:32" x14ac:dyDescent="0.2">
      <c r="AF375" s="121"/>
    </row>
    <row r="376" spans="32:32" x14ac:dyDescent="0.2">
      <c r="AF376" s="121"/>
    </row>
    <row r="377" spans="32:32" x14ac:dyDescent="0.2">
      <c r="AF377" s="121"/>
    </row>
    <row r="378" spans="32:32" x14ac:dyDescent="0.2">
      <c r="AF378" s="121"/>
    </row>
    <row r="379" spans="32:32" x14ac:dyDescent="0.2">
      <c r="AF379" s="121"/>
    </row>
    <row r="380" spans="32:32" x14ac:dyDescent="0.2">
      <c r="AF380" s="121"/>
    </row>
    <row r="381" spans="32:32" x14ac:dyDescent="0.2">
      <c r="AF381" s="121"/>
    </row>
    <row r="382" spans="32:32" x14ac:dyDescent="0.2">
      <c r="AF382" s="121"/>
    </row>
    <row r="383" spans="32:32" x14ac:dyDescent="0.2">
      <c r="AF383" s="121"/>
    </row>
    <row r="384" spans="32:32" x14ac:dyDescent="0.2">
      <c r="AF384" s="121"/>
    </row>
    <row r="385" spans="32:32" x14ac:dyDescent="0.2">
      <c r="AF385" s="121"/>
    </row>
    <row r="386" spans="32:32" x14ac:dyDescent="0.2">
      <c r="AF386" s="121"/>
    </row>
    <row r="387" spans="32:32" x14ac:dyDescent="0.2">
      <c r="AF387" s="121"/>
    </row>
    <row r="388" spans="32:32" x14ac:dyDescent="0.2">
      <c r="AF388" s="121"/>
    </row>
    <row r="389" spans="32:32" x14ac:dyDescent="0.2">
      <c r="AF389" s="121"/>
    </row>
    <row r="390" spans="32:32" x14ac:dyDescent="0.2">
      <c r="AF390" s="121"/>
    </row>
    <row r="391" spans="32:32" x14ac:dyDescent="0.2">
      <c r="AF391" s="121"/>
    </row>
    <row r="392" spans="32:32" x14ac:dyDescent="0.2">
      <c r="AF392" s="121"/>
    </row>
    <row r="393" spans="32:32" x14ac:dyDescent="0.2">
      <c r="AF393" s="121"/>
    </row>
    <row r="394" spans="32:32" x14ac:dyDescent="0.2">
      <c r="AF394" s="121"/>
    </row>
    <row r="395" spans="32:32" x14ac:dyDescent="0.2">
      <c r="AF395" s="121"/>
    </row>
    <row r="396" spans="32:32" x14ac:dyDescent="0.2">
      <c r="AF396" s="121"/>
    </row>
    <row r="397" spans="32:32" x14ac:dyDescent="0.2">
      <c r="AF397" s="121"/>
    </row>
    <row r="398" spans="32:32" x14ac:dyDescent="0.2">
      <c r="AF398" s="121"/>
    </row>
    <row r="399" spans="32:32" x14ac:dyDescent="0.2">
      <c r="AF399" s="121"/>
    </row>
    <row r="400" spans="32:32" x14ac:dyDescent="0.2">
      <c r="AF400" s="121"/>
    </row>
    <row r="401" spans="32:32" x14ac:dyDescent="0.2">
      <c r="AF401" s="121"/>
    </row>
    <row r="402" spans="32:32" x14ac:dyDescent="0.2">
      <c r="AF402" s="121"/>
    </row>
    <row r="403" spans="32:32" x14ac:dyDescent="0.2">
      <c r="AF403" s="121"/>
    </row>
    <row r="404" spans="32:32" x14ac:dyDescent="0.2">
      <c r="AF404" s="121"/>
    </row>
    <row r="405" spans="32:32" x14ac:dyDescent="0.2">
      <c r="AF405" s="121"/>
    </row>
    <row r="406" spans="32:32" x14ac:dyDescent="0.2">
      <c r="AF406" s="121"/>
    </row>
    <row r="407" spans="32:32" x14ac:dyDescent="0.2">
      <c r="AF407" s="121"/>
    </row>
    <row r="408" spans="32:32" x14ac:dyDescent="0.2">
      <c r="AF408" s="121"/>
    </row>
    <row r="409" spans="32:32" x14ac:dyDescent="0.2">
      <c r="AF409" s="121"/>
    </row>
    <row r="410" spans="32:32" x14ac:dyDescent="0.2">
      <c r="AF410" s="121"/>
    </row>
    <row r="411" spans="32:32" x14ac:dyDescent="0.2">
      <c r="AF411" s="121"/>
    </row>
    <row r="412" spans="32:32" x14ac:dyDescent="0.2">
      <c r="AF412" s="121"/>
    </row>
    <row r="413" spans="32:32" x14ac:dyDescent="0.2">
      <c r="AF413" s="121"/>
    </row>
    <row r="414" spans="32:32" x14ac:dyDescent="0.2">
      <c r="AF414" s="121"/>
    </row>
    <row r="415" spans="32:32" x14ac:dyDescent="0.2">
      <c r="AF415" s="121"/>
    </row>
    <row r="416" spans="32:32" x14ac:dyDescent="0.2">
      <c r="AF416" s="121"/>
    </row>
    <row r="417" spans="32:32" x14ac:dyDescent="0.2">
      <c r="AF417" s="121"/>
    </row>
    <row r="418" spans="32:32" x14ac:dyDescent="0.2">
      <c r="AF418" s="121"/>
    </row>
    <row r="419" spans="32:32" x14ac:dyDescent="0.2">
      <c r="AF419" s="121"/>
    </row>
    <row r="420" spans="32:32" x14ac:dyDescent="0.2">
      <c r="AF420" s="121"/>
    </row>
    <row r="421" spans="32:32" x14ac:dyDescent="0.2">
      <c r="AF421" s="121"/>
    </row>
    <row r="422" spans="32:32" x14ac:dyDescent="0.2">
      <c r="AF422" s="121"/>
    </row>
    <row r="423" spans="32:32" x14ac:dyDescent="0.2">
      <c r="AF423" s="121"/>
    </row>
    <row r="424" spans="32:32" x14ac:dyDescent="0.2">
      <c r="AF424" s="121"/>
    </row>
    <row r="425" spans="32:32" x14ac:dyDescent="0.2">
      <c r="AF425" s="121"/>
    </row>
    <row r="426" spans="32:32" x14ac:dyDescent="0.2">
      <c r="AF426" s="121"/>
    </row>
    <row r="427" spans="32:32" x14ac:dyDescent="0.2">
      <c r="AF427" s="121"/>
    </row>
    <row r="428" spans="32:32" x14ac:dyDescent="0.2">
      <c r="AF428" s="121"/>
    </row>
    <row r="429" spans="32:32" x14ac:dyDescent="0.2">
      <c r="AF429" s="121"/>
    </row>
    <row r="430" spans="32:32" x14ac:dyDescent="0.2">
      <c r="AF430" s="121"/>
    </row>
    <row r="431" spans="32:32" x14ac:dyDescent="0.2">
      <c r="AF431" s="121"/>
    </row>
    <row r="432" spans="32:32" x14ac:dyDescent="0.2">
      <c r="AF432" s="121"/>
    </row>
    <row r="433" spans="32:32" x14ac:dyDescent="0.2">
      <c r="AF433" s="121"/>
    </row>
    <row r="434" spans="32:32" x14ac:dyDescent="0.2">
      <c r="AF434" s="121"/>
    </row>
    <row r="435" spans="32:32" x14ac:dyDescent="0.2">
      <c r="AF435" s="121"/>
    </row>
    <row r="436" spans="32:32" x14ac:dyDescent="0.2">
      <c r="AF436" s="121"/>
    </row>
    <row r="437" spans="32:32" x14ac:dyDescent="0.2">
      <c r="AF437" s="121"/>
    </row>
    <row r="438" spans="32:32" x14ac:dyDescent="0.2">
      <c r="AF438" s="121"/>
    </row>
    <row r="439" spans="32:32" x14ac:dyDescent="0.2">
      <c r="AF439" s="121"/>
    </row>
    <row r="440" spans="32:32" x14ac:dyDescent="0.2">
      <c r="AF440" s="121"/>
    </row>
    <row r="441" spans="32:32" x14ac:dyDescent="0.2">
      <c r="AF441" s="121"/>
    </row>
    <row r="442" spans="32:32" x14ac:dyDescent="0.2">
      <c r="AF442" s="121"/>
    </row>
    <row r="443" spans="32:32" x14ac:dyDescent="0.2">
      <c r="AF443" s="121"/>
    </row>
    <row r="444" spans="32:32" x14ac:dyDescent="0.2">
      <c r="AF444" s="121"/>
    </row>
    <row r="445" spans="32:32" x14ac:dyDescent="0.2">
      <c r="AF445" s="121"/>
    </row>
    <row r="446" spans="32:32" x14ac:dyDescent="0.2">
      <c r="AF446" s="121"/>
    </row>
    <row r="447" spans="32:32" x14ac:dyDescent="0.2">
      <c r="AF447" s="121"/>
    </row>
    <row r="448" spans="32:32" x14ac:dyDescent="0.2">
      <c r="AF448" s="121"/>
    </row>
    <row r="449" spans="32:32" x14ac:dyDescent="0.2">
      <c r="AF449" s="121"/>
    </row>
    <row r="450" spans="32:32" x14ac:dyDescent="0.2">
      <c r="AF450" s="121"/>
    </row>
    <row r="451" spans="32:32" x14ac:dyDescent="0.2">
      <c r="AF451" s="121"/>
    </row>
    <row r="452" spans="32:32" x14ac:dyDescent="0.2">
      <c r="AF452" s="121"/>
    </row>
    <row r="453" spans="32:32" x14ac:dyDescent="0.2">
      <c r="AF453" s="121"/>
    </row>
    <row r="454" spans="32:32" x14ac:dyDescent="0.2">
      <c r="AF454" s="121"/>
    </row>
    <row r="455" spans="32:32" x14ac:dyDescent="0.2">
      <c r="AF455" s="121"/>
    </row>
    <row r="456" spans="32:32" x14ac:dyDescent="0.2">
      <c r="AF456" s="121"/>
    </row>
    <row r="457" spans="32:32" x14ac:dyDescent="0.2">
      <c r="AF457" s="121"/>
    </row>
    <row r="458" spans="32:32" x14ac:dyDescent="0.2">
      <c r="AF458" s="121"/>
    </row>
    <row r="459" spans="32:32" x14ac:dyDescent="0.2">
      <c r="AF459" s="121"/>
    </row>
    <row r="460" spans="32:32" x14ac:dyDescent="0.2">
      <c r="AF460" s="121"/>
    </row>
    <row r="461" spans="32:32" x14ac:dyDescent="0.2">
      <c r="AF461" s="121"/>
    </row>
    <row r="462" spans="32:32" x14ac:dyDescent="0.2">
      <c r="AF462" s="121"/>
    </row>
    <row r="463" spans="32:32" x14ac:dyDescent="0.2">
      <c r="AF463" s="121"/>
    </row>
    <row r="464" spans="32:32" x14ac:dyDescent="0.2">
      <c r="AF464" s="121"/>
    </row>
    <row r="465" spans="32:32" x14ac:dyDescent="0.2">
      <c r="AF465" s="121"/>
    </row>
    <row r="466" spans="32:32" x14ac:dyDescent="0.2">
      <c r="AF466" s="121"/>
    </row>
    <row r="467" spans="32:32" x14ac:dyDescent="0.2">
      <c r="AF467" s="121"/>
    </row>
    <row r="468" spans="32:32" x14ac:dyDescent="0.2">
      <c r="AF468" s="121"/>
    </row>
    <row r="469" spans="32:32" x14ac:dyDescent="0.2">
      <c r="AF469" s="121"/>
    </row>
    <row r="470" spans="32:32" x14ac:dyDescent="0.2">
      <c r="AF470" s="121"/>
    </row>
    <row r="471" spans="32:32" x14ac:dyDescent="0.2">
      <c r="AF471" s="121"/>
    </row>
    <row r="472" spans="32:32" x14ac:dyDescent="0.2">
      <c r="AF472" s="121"/>
    </row>
    <row r="473" spans="32:32" x14ac:dyDescent="0.2">
      <c r="AF473" s="121"/>
    </row>
    <row r="474" spans="32:32" x14ac:dyDescent="0.2">
      <c r="AF474" s="121"/>
    </row>
    <row r="475" spans="32:32" x14ac:dyDescent="0.2">
      <c r="AF475" s="121"/>
    </row>
    <row r="476" spans="32:32" x14ac:dyDescent="0.2">
      <c r="AF476" s="121"/>
    </row>
    <row r="477" spans="32:32" x14ac:dyDescent="0.2">
      <c r="AF477" s="121"/>
    </row>
    <row r="478" spans="32:32" x14ac:dyDescent="0.2">
      <c r="AF478" s="121"/>
    </row>
    <row r="479" spans="32:32" x14ac:dyDescent="0.2">
      <c r="AF479" s="121"/>
    </row>
    <row r="480" spans="32:32" x14ac:dyDescent="0.2">
      <c r="AF480" s="121"/>
    </row>
    <row r="481" spans="32:32" x14ac:dyDescent="0.2">
      <c r="AF481" s="121"/>
    </row>
    <row r="482" spans="32:32" x14ac:dyDescent="0.2">
      <c r="AF482" s="121"/>
    </row>
    <row r="483" spans="32:32" x14ac:dyDescent="0.2">
      <c r="AF483" s="121"/>
    </row>
    <row r="484" spans="32:32" x14ac:dyDescent="0.2">
      <c r="AF484" s="121"/>
    </row>
    <row r="485" spans="32:32" x14ac:dyDescent="0.2">
      <c r="AF485" s="121"/>
    </row>
    <row r="486" spans="32:32" x14ac:dyDescent="0.2">
      <c r="AF486" s="121"/>
    </row>
    <row r="487" spans="32:32" x14ac:dyDescent="0.2">
      <c r="AF487" s="121"/>
    </row>
    <row r="488" spans="32:32" x14ac:dyDescent="0.2">
      <c r="AF488" s="121"/>
    </row>
    <row r="489" spans="32:32" x14ac:dyDescent="0.2">
      <c r="AF489" s="121"/>
    </row>
    <row r="490" spans="32:32" x14ac:dyDescent="0.2">
      <c r="AF490" s="121"/>
    </row>
    <row r="491" spans="32:32" x14ac:dyDescent="0.2">
      <c r="AF491" s="121"/>
    </row>
    <row r="492" spans="32:32" x14ac:dyDescent="0.2">
      <c r="AF492" s="121"/>
    </row>
    <row r="493" spans="32:32" x14ac:dyDescent="0.2">
      <c r="AF493" s="121"/>
    </row>
    <row r="494" spans="32:32" x14ac:dyDescent="0.2">
      <c r="AF494" s="121"/>
    </row>
    <row r="495" spans="32:32" x14ac:dyDescent="0.2">
      <c r="AF495" s="121"/>
    </row>
    <row r="496" spans="32:32" x14ac:dyDescent="0.2">
      <c r="AF496" s="121"/>
    </row>
    <row r="497" spans="32:32" x14ac:dyDescent="0.2">
      <c r="AF497" s="121"/>
    </row>
    <row r="498" spans="32:32" x14ac:dyDescent="0.2">
      <c r="AF498" s="121"/>
    </row>
    <row r="499" spans="32:32" x14ac:dyDescent="0.2">
      <c r="AF499" s="121"/>
    </row>
    <row r="500" spans="32:32" x14ac:dyDescent="0.2">
      <c r="AF500" s="121"/>
    </row>
    <row r="501" spans="32:32" x14ac:dyDescent="0.2">
      <c r="AF501" s="121"/>
    </row>
    <row r="502" spans="32:32" x14ac:dyDescent="0.2">
      <c r="AF502" s="121"/>
    </row>
    <row r="503" spans="32:32" x14ac:dyDescent="0.2">
      <c r="AF503" s="121"/>
    </row>
    <row r="504" spans="32:32" x14ac:dyDescent="0.2">
      <c r="AF504" s="121"/>
    </row>
    <row r="505" spans="32:32" x14ac:dyDescent="0.2">
      <c r="AF505" s="121"/>
    </row>
    <row r="506" spans="32:32" x14ac:dyDescent="0.2">
      <c r="AF506" s="121"/>
    </row>
    <row r="507" spans="32:32" x14ac:dyDescent="0.2">
      <c r="AF507" s="121"/>
    </row>
    <row r="508" spans="32:32" x14ac:dyDescent="0.2">
      <c r="AF508" s="121"/>
    </row>
    <row r="509" spans="32:32" x14ac:dyDescent="0.2">
      <c r="AF509" s="121"/>
    </row>
    <row r="510" spans="32:32" x14ac:dyDescent="0.2">
      <c r="AF510" s="121"/>
    </row>
    <row r="511" spans="32:32" x14ac:dyDescent="0.2">
      <c r="AF511" s="121"/>
    </row>
    <row r="512" spans="32:32" x14ac:dyDescent="0.2">
      <c r="AF512" s="121"/>
    </row>
    <row r="513" spans="32:32" x14ac:dyDescent="0.2">
      <c r="AF513" s="121"/>
    </row>
    <row r="514" spans="32:32" x14ac:dyDescent="0.2">
      <c r="AF514" s="121"/>
    </row>
    <row r="515" spans="32:32" x14ac:dyDescent="0.2">
      <c r="AF515" s="121"/>
    </row>
    <row r="516" spans="32:32" x14ac:dyDescent="0.2">
      <c r="AF516" s="121"/>
    </row>
    <row r="517" spans="32:32" x14ac:dyDescent="0.2">
      <c r="AF517" s="121"/>
    </row>
    <row r="518" spans="32:32" x14ac:dyDescent="0.2">
      <c r="AF518" s="121"/>
    </row>
    <row r="519" spans="32:32" x14ac:dyDescent="0.2">
      <c r="AF519" s="121"/>
    </row>
    <row r="520" spans="32:32" x14ac:dyDescent="0.2">
      <c r="AF520" s="121"/>
    </row>
    <row r="521" spans="32:32" x14ac:dyDescent="0.2">
      <c r="AF521" s="121"/>
    </row>
    <row r="522" spans="32:32" x14ac:dyDescent="0.2">
      <c r="AF522" s="121"/>
    </row>
    <row r="523" spans="32:32" x14ac:dyDescent="0.2">
      <c r="AF523" s="121"/>
    </row>
    <row r="524" spans="32:32" x14ac:dyDescent="0.2">
      <c r="AF524" s="121"/>
    </row>
    <row r="525" spans="32:32" x14ac:dyDescent="0.2">
      <c r="AF525" s="121"/>
    </row>
    <row r="526" spans="32:32" x14ac:dyDescent="0.2">
      <c r="AF526" s="121"/>
    </row>
    <row r="527" spans="32:32" x14ac:dyDescent="0.2">
      <c r="AF527" s="121"/>
    </row>
    <row r="528" spans="32:32" x14ac:dyDescent="0.2">
      <c r="AF528" s="121"/>
    </row>
    <row r="529" spans="32:32" x14ac:dyDescent="0.2">
      <c r="AF529" s="121"/>
    </row>
    <row r="530" spans="32:32" x14ac:dyDescent="0.2">
      <c r="AF530" s="121"/>
    </row>
    <row r="531" spans="32:32" x14ac:dyDescent="0.2">
      <c r="AF531" s="121"/>
    </row>
    <row r="532" spans="32:32" x14ac:dyDescent="0.2">
      <c r="AF532" s="121"/>
    </row>
    <row r="533" spans="32:32" x14ac:dyDescent="0.2">
      <c r="AF533" s="121"/>
    </row>
    <row r="534" spans="32:32" x14ac:dyDescent="0.2">
      <c r="AF534" s="121"/>
    </row>
    <row r="535" spans="32:32" x14ac:dyDescent="0.2">
      <c r="AF535" s="121"/>
    </row>
    <row r="536" spans="32:32" x14ac:dyDescent="0.2">
      <c r="AF536" s="121"/>
    </row>
    <row r="537" spans="32:32" x14ac:dyDescent="0.2">
      <c r="AF537" s="121"/>
    </row>
    <row r="538" spans="32:32" x14ac:dyDescent="0.2">
      <c r="AF538" s="121"/>
    </row>
    <row r="539" spans="32:32" x14ac:dyDescent="0.2">
      <c r="AF539" s="121"/>
    </row>
    <row r="540" spans="32:32" x14ac:dyDescent="0.2">
      <c r="AF540" s="121"/>
    </row>
    <row r="541" spans="32:32" x14ac:dyDescent="0.2">
      <c r="AF541" s="121"/>
    </row>
    <row r="542" spans="32:32" x14ac:dyDescent="0.2">
      <c r="AF542" s="121"/>
    </row>
  </sheetData>
  <sheetProtection algorithmName="SHA-512" hashValue="4Olx6zuJaryg35uBm0peGXqnfOnH3/yGj182U8BpYo8pMGPGp0K3QLbzB6QNL2r+fwuZowNS/bpz/6/6/pDNCg==" saltValue="4WtjIfoG+RIDPLF+YN00cQ==" spinCount="100000" sheet="1" objects="1" scenarios="1"/>
  <mergeCells count="10">
    <mergeCell ref="A1:B1"/>
    <mergeCell ref="A2:B2"/>
    <mergeCell ref="A3:B3"/>
    <mergeCell ref="A4:B4"/>
    <mergeCell ref="A5:B5"/>
    <mergeCell ref="I11:M11"/>
    <mergeCell ref="P11:Q11"/>
    <mergeCell ref="R11:Z11"/>
    <mergeCell ref="AC11:AK11"/>
    <mergeCell ref="A6:B6"/>
  </mergeCells>
  <phoneticPr fontId="42" type="noConversion"/>
  <dataValidations count="7">
    <dataValidation type="list" allowBlank="1" showInputMessage="1" showErrorMessage="1" sqref="AB13:AB111" xr:uid="{0F63CF70-C85A-47F5-B6E9-6E660F332367}">
      <formula1>$AM$57:$AM$58</formula1>
    </dataValidation>
    <dataValidation type="list" allowBlank="1" showInputMessage="1" showErrorMessage="1" sqref="F13:F111" xr:uid="{87389A0C-FA89-4B94-BDFA-AAEF1A566671}">
      <formula1>$AM$64:$AM$68</formula1>
    </dataValidation>
    <dataValidation type="list" allowBlank="1" showInputMessage="1" showErrorMessage="1" sqref="E13:E111" xr:uid="{62FA803B-93E7-44B9-B25F-C59F435C7FC6}">
      <formula1>$AM$45:$AM$48</formula1>
    </dataValidation>
    <dataValidation type="list" allowBlank="1" showInputMessage="1" showErrorMessage="1" sqref="D13:D111" xr:uid="{57A61833-3B60-40C5-A635-8B3124BBF853}">
      <formula1>$AM$38:$AM$41</formula1>
    </dataValidation>
    <dataValidation type="list" allowBlank="1" showInputMessage="1" showErrorMessage="1" sqref="A13" xr:uid="{181F2012-AADF-4624-B96D-4C2450BE02A3}">
      <formula1>$AM$8:$AM$10</formula1>
    </dataValidation>
    <dataValidation type="list" allowBlank="1" showInputMessage="1" showErrorMessage="1" sqref="G13:G111" xr:uid="{4C788B13-A3F3-49BA-9C79-3F9F12C53F7D}">
      <formula1>$AM$74:$AM$78</formula1>
    </dataValidation>
    <dataValidation type="list" allowBlank="1" showInputMessage="1" showErrorMessage="1" sqref="I13:AA111" xr:uid="{A9959BC5-F4E2-49B8-A556-04DE5C3D254F}">
      <formula1>$AM$107:$AM$108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801BA-07BB-4B15-A136-20EC98D04BBC}">
  <sheetPr>
    <tabColor rgb="FF00B050"/>
  </sheetPr>
  <dimension ref="B1:K32"/>
  <sheetViews>
    <sheetView workbookViewId="0">
      <selection activeCell="E8" sqref="E8"/>
    </sheetView>
  </sheetViews>
  <sheetFormatPr defaultRowHeight="12.75" x14ac:dyDescent="0.2"/>
  <cols>
    <col min="1" max="1" width="9.140625" style="15"/>
    <col min="2" max="2" width="15.5703125" style="15" customWidth="1"/>
    <col min="3" max="3" width="15.5703125" style="108" customWidth="1"/>
    <col min="4" max="4" width="12.42578125" style="15" customWidth="1"/>
    <col min="5" max="5" width="10.85546875" style="15" customWidth="1"/>
    <col min="6" max="6" width="11.85546875" style="15" customWidth="1"/>
    <col min="7" max="7" width="14.28515625" style="15" customWidth="1"/>
    <col min="8" max="8" width="15.5703125" style="108" customWidth="1"/>
    <col min="9" max="9" width="13" style="15" customWidth="1"/>
    <col min="10" max="10" width="13.42578125" style="15" customWidth="1"/>
    <col min="11" max="16384" width="9.140625" style="15"/>
  </cols>
  <sheetData>
    <row r="1" spans="2:11" ht="26.25" x14ac:dyDescent="0.2">
      <c r="B1" s="133" t="s">
        <v>7</v>
      </c>
      <c r="C1" s="133"/>
      <c r="D1" s="128"/>
      <c r="E1" s="107"/>
      <c r="F1" s="107"/>
      <c r="G1" s="107"/>
      <c r="H1" s="107"/>
      <c r="I1" s="107"/>
      <c r="J1" s="107"/>
    </row>
    <row r="2" spans="2:11" ht="15" x14ac:dyDescent="0.2">
      <c r="B2" s="143" t="s">
        <v>200</v>
      </c>
      <c r="C2" s="127"/>
      <c r="D2" s="128"/>
      <c r="E2" s="107"/>
      <c r="F2" s="107"/>
      <c r="G2" s="107"/>
      <c r="H2" s="107"/>
      <c r="I2" s="107"/>
      <c r="J2" s="107"/>
    </row>
    <row r="3" spans="2:11" ht="15" x14ac:dyDescent="0.2">
      <c r="B3" s="135" t="s">
        <v>8</v>
      </c>
      <c r="C3" s="135"/>
      <c r="D3" s="136"/>
      <c r="E3" s="107"/>
      <c r="F3" s="107"/>
      <c r="G3" s="107"/>
      <c r="H3" s="107"/>
      <c r="I3" s="107"/>
      <c r="J3" s="107"/>
    </row>
    <row r="4" spans="2:11" x14ac:dyDescent="0.2">
      <c r="B4" s="144" t="s">
        <v>201</v>
      </c>
      <c r="C4" s="129"/>
      <c r="D4" s="130"/>
      <c r="E4" s="107"/>
      <c r="F4" s="107"/>
      <c r="G4" s="107"/>
      <c r="H4" s="107"/>
      <c r="I4" s="107"/>
      <c r="J4" s="107"/>
    </row>
    <row r="5" spans="2:11" ht="15" x14ac:dyDescent="0.2">
      <c r="B5" s="127" t="s">
        <v>9</v>
      </c>
      <c r="C5" s="127"/>
      <c r="D5" s="128"/>
      <c r="E5" s="107"/>
      <c r="F5" s="107"/>
      <c r="G5" s="107"/>
      <c r="H5" s="107"/>
      <c r="I5" s="107"/>
      <c r="J5" s="107"/>
    </row>
    <row r="6" spans="2:11" x14ac:dyDescent="0.2">
      <c r="B6" s="144" t="s">
        <v>202</v>
      </c>
      <c r="C6" s="129"/>
      <c r="D6" s="130"/>
      <c r="E6" s="107"/>
      <c r="F6" s="107"/>
      <c r="G6" s="107"/>
      <c r="H6" s="107"/>
      <c r="I6" s="107"/>
      <c r="J6" s="107"/>
    </row>
    <row r="7" spans="2:11" x14ac:dyDescent="0.2">
      <c r="B7" s="105"/>
      <c r="C7" s="105"/>
      <c r="D7" s="106"/>
      <c r="E7" s="107"/>
      <c r="F7" s="107"/>
      <c r="G7" s="107"/>
      <c r="H7" s="107"/>
      <c r="I7" s="106"/>
      <c r="J7" s="107"/>
    </row>
    <row r="8" spans="2:11" x14ac:dyDescent="0.2">
      <c r="B8" s="1"/>
      <c r="C8" s="107"/>
      <c r="D8" s="1"/>
      <c r="E8" s="22"/>
      <c r="F8" s="1"/>
      <c r="G8" s="1"/>
      <c r="H8" s="107"/>
      <c r="I8" s="1"/>
      <c r="J8" s="1"/>
    </row>
    <row r="9" spans="2:11" ht="23.25" x14ac:dyDescent="0.35">
      <c r="B9" s="2" t="s">
        <v>80</v>
      </c>
      <c r="C9" s="2"/>
      <c r="D9" s="1"/>
      <c r="E9" s="1"/>
      <c r="F9" s="1"/>
      <c r="G9" s="1"/>
      <c r="H9" s="107"/>
      <c r="I9" s="1"/>
      <c r="J9" s="1"/>
    </row>
    <row r="10" spans="2:11" x14ac:dyDescent="0.2">
      <c r="B10" s="1"/>
      <c r="C10" s="107"/>
      <c r="D10" s="1"/>
      <c r="E10" s="1"/>
      <c r="F10" s="1"/>
      <c r="G10" s="1"/>
      <c r="H10" s="107"/>
      <c r="I10" s="1"/>
      <c r="J10" s="1"/>
    </row>
    <row r="11" spans="2:11" x14ac:dyDescent="0.2">
      <c r="B11" s="1"/>
      <c r="C11" s="107"/>
      <c r="D11" s="1"/>
      <c r="E11" s="1"/>
      <c r="F11" s="1"/>
      <c r="G11" s="1"/>
      <c r="H11" s="107"/>
      <c r="I11" s="1"/>
      <c r="J11" s="1"/>
    </row>
    <row r="12" spans="2:11" ht="23.25" x14ac:dyDescent="0.35">
      <c r="B12" s="3" t="s">
        <v>81</v>
      </c>
      <c r="C12" s="16"/>
      <c r="D12" s="16"/>
      <c r="E12" s="16"/>
      <c r="F12" s="16"/>
      <c r="G12" s="16"/>
      <c r="H12" s="16"/>
      <c r="I12" s="16"/>
      <c r="J12" s="17"/>
      <c r="K12" s="18"/>
    </row>
    <row r="13" spans="2:11" x14ac:dyDescent="0.2">
      <c r="D13" s="108"/>
      <c r="E13" s="108"/>
    </row>
    <row r="14" spans="2:11" x14ac:dyDescent="0.2">
      <c r="B14" s="4"/>
      <c r="C14" s="109"/>
      <c r="D14" s="5" t="s">
        <v>82</v>
      </c>
      <c r="E14" s="6"/>
      <c r="F14" s="7"/>
      <c r="G14" s="8"/>
      <c r="H14" s="110"/>
      <c r="I14" s="9" t="s">
        <v>83</v>
      </c>
      <c r="J14" s="10"/>
    </row>
    <row r="15" spans="2:11" ht="28.5" customHeight="1" x14ac:dyDescent="0.2">
      <c r="B15" s="11" t="s">
        <v>84</v>
      </c>
      <c r="C15" s="11" t="s">
        <v>102</v>
      </c>
      <c r="D15" s="11" t="s">
        <v>85</v>
      </c>
      <c r="E15" s="11" t="s">
        <v>86</v>
      </c>
      <c r="F15" s="12" t="s">
        <v>88</v>
      </c>
      <c r="G15" s="13" t="s">
        <v>87</v>
      </c>
      <c r="H15" s="13" t="s">
        <v>103</v>
      </c>
      <c r="I15" s="14" t="s">
        <v>89</v>
      </c>
      <c r="J15" s="13" t="s">
        <v>90</v>
      </c>
    </row>
    <row r="16" spans="2:11" ht="22.5" customHeight="1" x14ac:dyDescent="0.2">
      <c r="B16" s="20"/>
      <c r="C16" s="20"/>
      <c r="D16" s="20"/>
      <c r="E16" s="20"/>
      <c r="F16" s="19"/>
      <c r="G16" s="21"/>
      <c r="H16" s="21"/>
      <c r="I16" s="21"/>
      <c r="J16" s="21"/>
    </row>
    <row r="17" spans="2:10" ht="22.5" customHeight="1" x14ac:dyDescent="0.2">
      <c r="B17" s="20"/>
      <c r="C17" s="20"/>
      <c r="D17" s="20"/>
      <c r="E17" s="20"/>
      <c r="F17" s="19"/>
      <c r="G17" s="21"/>
      <c r="H17" s="21"/>
      <c r="I17" s="21"/>
      <c r="J17" s="21"/>
    </row>
    <row r="18" spans="2:10" ht="22.5" customHeight="1" x14ac:dyDescent="0.2">
      <c r="B18" s="20"/>
      <c r="C18" s="20"/>
      <c r="D18" s="20"/>
      <c r="E18" s="20"/>
      <c r="F18" s="19"/>
      <c r="G18" s="21"/>
      <c r="H18" s="21"/>
      <c r="I18" s="21"/>
      <c r="J18" s="21"/>
    </row>
    <row r="19" spans="2:10" ht="22.5" customHeight="1" x14ac:dyDescent="0.2">
      <c r="B19" s="20"/>
      <c r="C19" s="20"/>
      <c r="D19" s="20"/>
      <c r="E19" s="20"/>
      <c r="F19" s="19"/>
      <c r="G19" s="21"/>
      <c r="H19" s="21"/>
      <c r="I19" s="21"/>
      <c r="J19" s="21"/>
    </row>
    <row r="20" spans="2:10" ht="22.5" customHeight="1" x14ac:dyDescent="0.2">
      <c r="B20" s="20"/>
      <c r="C20" s="20"/>
      <c r="D20" s="20"/>
      <c r="E20" s="20"/>
      <c r="F20" s="19"/>
      <c r="G20" s="21"/>
      <c r="H20" s="21"/>
      <c r="I20" s="21"/>
      <c r="J20" s="21"/>
    </row>
    <row r="21" spans="2:10" ht="22.5" customHeight="1" x14ac:dyDescent="0.2">
      <c r="B21" s="20"/>
      <c r="C21" s="20"/>
      <c r="D21" s="20"/>
      <c r="E21" s="20"/>
      <c r="F21" s="19"/>
      <c r="G21" s="21"/>
      <c r="H21" s="21"/>
      <c r="I21" s="21"/>
      <c r="J21" s="21"/>
    </row>
    <row r="22" spans="2:10" ht="22.5" customHeight="1" x14ac:dyDescent="0.2">
      <c r="B22" s="20"/>
      <c r="C22" s="20"/>
      <c r="D22" s="20"/>
      <c r="E22" s="20"/>
      <c r="F22" s="19"/>
      <c r="G22" s="21"/>
      <c r="H22" s="21"/>
      <c r="I22" s="21"/>
      <c r="J22" s="21"/>
    </row>
    <row r="23" spans="2:10" ht="22.5" customHeight="1" x14ac:dyDescent="0.2">
      <c r="B23" s="20"/>
      <c r="C23" s="20"/>
      <c r="D23" s="20"/>
      <c r="E23" s="20"/>
      <c r="F23" s="19"/>
      <c r="G23" s="21"/>
      <c r="H23" s="21"/>
      <c r="I23" s="21"/>
      <c r="J23" s="21"/>
    </row>
    <row r="24" spans="2:10" ht="22.5" customHeight="1" x14ac:dyDescent="0.2">
      <c r="B24" s="20"/>
      <c r="C24" s="20"/>
      <c r="D24" s="20"/>
      <c r="E24" s="20"/>
      <c r="F24" s="19"/>
      <c r="G24" s="21"/>
      <c r="H24" s="21"/>
      <c r="I24" s="21"/>
      <c r="J24" s="21"/>
    </row>
    <row r="25" spans="2:10" ht="22.5" customHeight="1" x14ac:dyDescent="0.2">
      <c r="B25" s="20"/>
      <c r="C25" s="20"/>
      <c r="D25" s="20"/>
      <c r="E25" s="20"/>
      <c r="F25" s="19"/>
      <c r="G25" s="21"/>
      <c r="H25" s="21"/>
      <c r="I25" s="21"/>
      <c r="J25" s="21"/>
    </row>
    <row r="26" spans="2:10" ht="22.5" customHeight="1" x14ac:dyDescent="0.2">
      <c r="B26" s="20"/>
      <c r="C26" s="20"/>
      <c r="D26" s="20"/>
      <c r="E26" s="20"/>
      <c r="F26" s="19"/>
      <c r="G26" s="21"/>
      <c r="H26" s="21"/>
      <c r="I26" s="21"/>
      <c r="J26" s="21"/>
    </row>
    <row r="27" spans="2:10" ht="22.5" customHeight="1" x14ac:dyDescent="0.2">
      <c r="B27" s="20"/>
      <c r="C27" s="20"/>
      <c r="D27" s="20"/>
      <c r="E27" s="20"/>
      <c r="F27" s="19"/>
      <c r="G27" s="21"/>
      <c r="H27" s="21"/>
      <c r="I27" s="21"/>
      <c r="J27" s="21"/>
    </row>
    <row r="28" spans="2:10" ht="22.5" customHeight="1" x14ac:dyDescent="0.2">
      <c r="B28" s="20"/>
      <c r="C28" s="20"/>
      <c r="D28" s="20"/>
      <c r="E28" s="20"/>
      <c r="F28" s="19"/>
      <c r="G28" s="21"/>
      <c r="H28" s="21"/>
      <c r="I28" s="21"/>
      <c r="J28" s="21"/>
    </row>
    <row r="29" spans="2:10" ht="22.5" customHeight="1" x14ac:dyDescent="0.2">
      <c r="B29" s="20"/>
      <c r="C29" s="20"/>
      <c r="D29" s="20"/>
      <c r="E29" s="20"/>
      <c r="F29" s="19"/>
      <c r="G29" s="21"/>
      <c r="H29" s="21"/>
      <c r="I29" s="21"/>
      <c r="J29" s="21"/>
    </row>
    <row r="30" spans="2:10" ht="22.5" customHeight="1" x14ac:dyDescent="0.2">
      <c r="B30" s="20"/>
      <c r="C30" s="20"/>
      <c r="D30" s="20"/>
      <c r="E30" s="20"/>
      <c r="F30" s="19"/>
      <c r="G30" s="21"/>
      <c r="H30" s="21"/>
      <c r="I30" s="21"/>
      <c r="J30" s="21"/>
    </row>
    <row r="31" spans="2:10" ht="22.5" customHeight="1" x14ac:dyDescent="0.2">
      <c r="B31" s="20"/>
      <c r="C31" s="20"/>
      <c r="D31" s="20"/>
      <c r="E31" s="20"/>
      <c r="F31" s="19"/>
      <c r="G31" s="21"/>
      <c r="H31" s="21"/>
      <c r="I31" s="21"/>
      <c r="J31" s="21"/>
    </row>
    <row r="32" spans="2:10" ht="22.5" customHeight="1" x14ac:dyDescent="0.2">
      <c r="B32" s="20"/>
      <c r="C32" s="20"/>
      <c r="D32" s="20"/>
      <c r="E32" s="20"/>
      <c r="F32" s="19"/>
      <c r="G32" s="21"/>
      <c r="H32" s="21"/>
      <c r="I32" s="21"/>
      <c r="J32" s="21"/>
    </row>
  </sheetData>
  <sheetProtection algorithmName="SHA-512" hashValue="7yO2Ak/Rid9HXIkFPx0iH9nL8qG1SiGQ2qqfA23sTRlGor4Ye1v+mmnawF0XZB5qFtyjb0KNdFlU6F7q6fKtcQ==" saltValue="D7I2VlqRkugC5qO+SjRNFw==" spinCount="100000" sheet="1" objects="1" scenarios="1"/>
  <protectedRanges>
    <protectedRange algorithmName="SHA-512" hashValue="Qu+dxDpIoxDEwmRQuW3Rq7puA+CWCubFE46dUix103qNWV7vttiGxjyPbJUCJ91MmF/HGoNDFQzKCHfFG0wqbA==" saltValue="KzQGbALK4iklP6OMIaUMCA==" spinCount="100000" sqref="B1:J15" name="Περιοχή1"/>
  </protectedRanges>
  <mergeCells count="6">
    <mergeCell ref="B6:D6"/>
    <mergeCell ref="B1:D1"/>
    <mergeCell ref="B2:D2"/>
    <mergeCell ref="B3:D3"/>
    <mergeCell ref="B4:D4"/>
    <mergeCell ref="B5:D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54D29-F139-444A-B792-35B293B5B51A}">
  <dimension ref="B4:H87"/>
  <sheetViews>
    <sheetView topLeftCell="A55" workbookViewId="0">
      <selection activeCell="C81" sqref="C81:C85"/>
    </sheetView>
  </sheetViews>
  <sheetFormatPr defaultRowHeight="12.75" x14ac:dyDescent="0.2"/>
  <cols>
    <col min="3" max="3" width="18.140625" customWidth="1"/>
    <col min="5" max="5" width="11.140625" customWidth="1"/>
  </cols>
  <sheetData>
    <row r="4" spans="2:8" x14ac:dyDescent="0.2">
      <c r="B4" t="s">
        <v>136</v>
      </c>
      <c r="C4" t="s">
        <v>137</v>
      </c>
      <c r="D4" t="s">
        <v>138</v>
      </c>
      <c r="E4" t="s">
        <v>126</v>
      </c>
      <c r="F4" t="s">
        <v>127</v>
      </c>
      <c r="G4" t="s">
        <v>139</v>
      </c>
      <c r="H4" t="s">
        <v>181</v>
      </c>
    </row>
    <row r="5" spans="2:8" x14ac:dyDescent="0.2">
      <c r="B5">
        <v>1</v>
      </c>
      <c r="C5" s="118" t="s">
        <v>158</v>
      </c>
      <c r="D5">
        <v>4420</v>
      </c>
      <c r="G5" s="118" t="s">
        <v>106</v>
      </c>
    </row>
    <row r="6" spans="2:8" x14ac:dyDescent="0.2">
      <c r="B6">
        <v>2</v>
      </c>
      <c r="C6" t="s">
        <v>177</v>
      </c>
      <c r="D6">
        <v>385</v>
      </c>
      <c r="G6" t="s">
        <v>108</v>
      </c>
    </row>
    <row r="7" spans="2:8" x14ac:dyDescent="0.2">
      <c r="B7">
        <v>3</v>
      </c>
      <c r="C7" t="s">
        <v>118</v>
      </c>
      <c r="D7">
        <v>755</v>
      </c>
      <c r="G7" t="s">
        <v>106</v>
      </c>
    </row>
    <row r="8" spans="2:8" x14ac:dyDescent="0.2">
      <c r="B8">
        <v>4</v>
      </c>
      <c r="C8" s="118" t="s">
        <v>190</v>
      </c>
      <c r="D8">
        <v>340</v>
      </c>
      <c r="G8" s="118" t="s">
        <v>116</v>
      </c>
    </row>
    <row r="9" spans="2:8" x14ac:dyDescent="0.2">
      <c r="B9">
        <v>5</v>
      </c>
      <c r="C9" t="s">
        <v>119</v>
      </c>
      <c r="D9">
        <v>1699</v>
      </c>
      <c r="G9" t="s">
        <v>106</v>
      </c>
    </row>
    <row r="10" spans="2:8" x14ac:dyDescent="0.2">
      <c r="B10">
        <v>6</v>
      </c>
      <c r="C10" t="s">
        <v>107</v>
      </c>
      <c r="D10">
        <v>530</v>
      </c>
      <c r="G10" t="s">
        <v>108</v>
      </c>
    </row>
    <row r="11" spans="2:8" x14ac:dyDescent="0.2">
      <c r="B11">
        <v>7</v>
      </c>
      <c r="C11" t="s">
        <v>128</v>
      </c>
      <c r="D11">
        <v>145</v>
      </c>
      <c r="G11" t="s">
        <v>108</v>
      </c>
    </row>
    <row r="12" spans="2:8" x14ac:dyDescent="0.2">
      <c r="B12">
        <v>8</v>
      </c>
      <c r="C12" t="s">
        <v>142</v>
      </c>
      <c r="D12">
        <v>2081</v>
      </c>
      <c r="G12" t="s">
        <v>106</v>
      </c>
    </row>
    <row r="13" spans="2:8" x14ac:dyDescent="0.2">
      <c r="B13">
        <v>9</v>
      </c>
      <c r="C13" s="118" t="s">
        <v>191</v>
      </c>
      <c r="D13">
        <v>1260</v>
      </c>
      <c r="G13" s="118" t="s">
        <v>116</v>
      </c>
    </row>
    <row r="14" spans="2:8" x14ac:dyDescent="0.2">
      <c r="B14">
        <v>10</v>
      </c>
      <c r="C14" t="s">
        <v>130</v>
      </c>
      <c r="D14">
        <v>1130</v>
      </c>
      <c r="G14" t="s">
        <v>116</v>
      </c>
    </row>
    <row r="15" spans="2:8" x14ac:dyDescent="0.2">
      <c r="B15">
        <v>11</v>
      </c>
      <c r="C15" t="s">
        <v>120</v>
      </c>
      <c r="D15">
        <v>972</v>
      </c>
      <c r="G15" t="s">
        <v>106</v>
      </c>
    </row>
    <row r="16" spans="2:8" x14ac:dyDescent="0.2">
      <c r="B16">
        <v>12</v>
      </c>
      <c r="C16" t="s">
        <v>131</v>
      </c>
      <c r="D16">
        <v>417</v>
      </c>
      <c r="G16" t="s">
        <v>106</v>
      </c>
    </row>
    <row r="17" spans="2:7" x14ac:dyDescent="0.2">
      <c r="B17">
        <v>13</v>
      </c>
      <c r="C17" t="s">
        <v>132</v>
      </c>
      <c r="D17">
        <v>705</v>
      </c>
      <c r="G17" t="s">
        <v>116</v>
      </c>
    </row>
    <row r="18" spans="2:7" x14ac:dyDescent="0.2">
      <c r="B18">
        <v>14</v>
      </c>
      <c r="C18" s="118" t="s">
        <v>145</v>
      </c>
      <c r="D18">
        <v>1275</v>
      </c>
      <c r="G18" s="118" t="s">
        <v>106</v>
      </c>
    </row>
    <row r="19" spans="2:7" x14ac:dyDescent="0.2">
      <c r="B19">
        <v>15</v>
      </c>
      <c r="C19" t="s">
        <v>117</v>
      </c>
      <c r="D19">
        <v>1270</v>
      </c>
      <c r="G19" t="s">
        <v>116</v>
      </c>
    </row>
    <row r="20" spans="2:7" x14ac:dyDescent="0.2">
      <c r="B20">
        <v>16</v>
      </c>
      <c r="C20" t="s">
        <v>143</v>
      </c>
      <c r="D20">
        <v>1540</v>
      </c>
      <c r="G20" s="118" t="s">
        <v>116</v>
      </c>
    </row>
    <row r="21" spans="2:7" x14ac:dyDescent="0.2">
      <c r="B21">
        <v>17</v>
      </c>
      <c r="C21" t="s">
        <v>121</v>
      </c>
      <c r="D21">
        <v>859</v>
      </c>
      <c r="G21" t="s">
        <v>106</v>
      </c>
    </row>
    <row r="22" spans="2:7" x14ac:dyDescent="0.2">
      <c r="B22">
        <v>18</v>
      </c>
      <c r="C22" t="s">
        <v>105</v>
      </c>
      <c r="D22">
        <v>530</v>
      </c>
      <c r="G22" t="s">
        <v>106</v>
      </c>
    </row>
    <row r="23" spans="2:7" x14ac:dyDescent="0.2">
      <c r="B23">
        <v>19</v>
      </c>
      <c r="C23" t="s">
        <v>178</v>
      </c>
      <c r="D23">
        <v>585</v>
      </c>
      <c r="G23" t="s">
        <v>116</v>
      </c>
    </row>
    <row r="24" spans="2:7" x14ac:dyDescent="0.2">
      <c r="B24">
        <v>20</v>
      </c>
      <c r="C24" t="s">
        <v>168</v>
      </c>
      <c r="D24" s="119">
        <v>1790</v>
      </c>
      <c r="G24" t="s">
        <v>116</v>
      </c>
    </row>
    <row r="25" spans="2:7" x14ac:dyDescent="0.2">
      <c r="B25">
        <v>21</v>
      </c>
      <c r="C25" s="118" t="s">
        <v>160</v>
      </c>
      <c r="D25">
        <v>7180</v>
      </c>
      <c r="G25" s="118" t="s">
        <v>116</v>
      </c>
    </row>
    <row r="26" spans="2:7" x14ac:dyDescent="0.2">
      <c r="B26">
        <v>22</v>
      </c>
      <c r="C26" s="118" t="s">
        <v>147</v>
      </c>
      <c r="D26">
        <v>2809</v>
      </c>
      <c r="G26" s="118" t="s">
        <v>106</v>
      </c>
    </row>
    <row r="27" spans="2:7" x14ac:dyDescent="0.2">
      <c r="B27">
        <v>23</v>
      </c>
      <c r="C27" t="s">
        <v>110</v>
      </c>
      <c r="D27">
        <v>2829</v>
      </c>
      <c r="G27" t="s">
        <v>112</v>
      </c>
    </row>
    <row r="28" spans="2:7" x14ac:dyDescent="0.2">
      <c r="B28">
        <v>24</v>
      </c>
      <c r="C28" s="118" t="s">
        <v>157</v>
      </c>
      <c r="D28">
        <v>1690</v>
      </c>
      <c r="G28" s="118" t="s">
        <v>108</v>
      </c>
    </row>
    <row r="29" spans="2:7" x14ac:dyDescent="0.2">
      <c r="B29">
        <v>25</v>
      </c>
      <c r="C29" t="s">
        <v>125</v>
      </c>
      <c r="D29">
        <v>8701</v>
      </c>
      <c r="E29">
        <v>8701</v>
      </c>
      <c r="G29" t="s">
        <v>106</v>
      </c>
    </row>
    <row r="30" spans="2:7" x14ac:dyDescent="0.2">
      <c r="B30">
        <v>26</v>
      </c>
      <c r="C30" t="s">
        <v>133</v>
      </c>
      <c r="D30">
        <v>607</v>
      </c>
      <c r="G30" t="s">
        <v>106</v>
      </c>
    </row>
    <row r="31" spans="2:7" x14ac:dyDescent="0.2">
      <c r="B31">
        <v>27</v>
      </c>
      <c r="C31" t="s">
        <v>111</v>
      </c>
      <c r="D31">
        <v>2735</v>
      </c>
      <c r="G31" t="s">
        <v>112</v>
      </c>
    </row>
    <row r="32" spans="2:7" x14ac:dyDescent="0.2">
      <c r="B32">
        <v>28</v>
      </c>
      <c r="C32" s="118" t="s">
        <v>146</v>
      </c>
      <c r="D32">
        <v>1643</v>
      </c>
      <c r="G32" s="118" t="s">
        <v>106</v>
      </c>
    </row>
    <row r="33" spans="2:7" x14ac:dyDescent="0.2">
      <c r="B33">
        <v>29</v>
      </c>
      <c r="C33" s="118" t="s">
        <v>149</v>
      </c>
      <c r="D33">
        <v>285</v>
      </c>
      <c r="G33" s="118" t="s">
        <v>106</v>
      </c>
    </row>
    <row r="34" spans="2:7" x14ac:dyDescent="0.2">
      <c r="B34">
        <v>30</v>
      </c>
      <c r="C34" s="118" t="s">
        <v>148</v>
      </c>
      <c r="D34">
        <v>442</v>
      </c>
      <c r="G34" s="118" t="s">
        <v>106</v>
      </c>
    </row>
    <row r="35" spans="2:7" x14ac:dyDescent="0.2">
      <c r="B35">
        <v>31</v>
      </c>
      <c r="C35" s="118" t="s">
        <v>164</v>
      </c>
      <c r="D35">
        <v>6670</v>
      </c>
      <c r="G35" s="118" t="s">
        <v>165</v>
      </c>
    </row>
    <row r="36" spans="2:7" x14ac:dyDescent="0.2">
      <c r="B36">
        <v>32</v>
      </c>
      <c r="C36" s="118" t="s">
        <v>163</v>
      </c>
      <c r="D36">
        <v>7295</v>
      </c>
      <c r="G36" s="118" t="s">
        <v>106</v>
      </c>
    </row>
    <row r="37" spans="2:7" x14ac:dyDescent="0.2">
      <c r="B37">
        <v>33</v>
      </c>
      <c r="C37" t="s">
        <v>173</v>
      </c>
      <c r="D37">
        <v>2620</v>
      </c>
      <c r="G37" t="s">
        <v>116</v>
      </c>
    </row>
    <row r="38" spans="2:7" x14ac:dyDescent="0.2">
      <c r="B38">
        <v>34</v>
      </c>
      <c r="C38" t="s">
        <v>171</v>
      </c>
      <c r="D38">
        <v>950</v>
      </c>
      <c r="G38" t="s">
        <v>116</v>
      </c>
    </row>
    <row r="39" spans="2:7" x14ac:dyDescent="0.2">
      <c r="B39">
        <v>35</v>
      </c>
      <c r="C39" t="s">
        <v>134</v>
      </c>
      <c r="D39">
        <v>845</v>
      </c>
      <c r="G39" t="s">
        <v>108</v>
      </c>
    </row>
    <row r="40" spans="2:7" x14ac:dyDescent="0.2">
      <c r="B40">
        <v>36</v>
      </c>
      <c r="C40" t="s">
        <v>135</v>
      </c>
      <c r="D40">
        <v>745</v>
      </c>
      <c r="G40" t="s">
        <v>116</v>
      </c>
    </row>
    <row r="41" spans="2:7" x14ac:dyDescent="0.2">
      <c r="B41">
        <v>37</v>
      </c>
      <c r="C41" s="118" t="s">
        <v>159</v>
      </c>
      <c r="D41">
        <v>1395</v>
      </c>
      <c r="G41" s="118" t="s">
        <v>116</v>
      </c>
    </row>
    <row r="42" spans="2:7" x14ac:dyDescent="0.2">
      <c r="B42">
        <v>38</v>
      </c>
      <c r="C42" t="s">
        <v>188</v>
      </c>
      <c r="D42">
        <v>834</v>
      </c>
      <c r="G42" t="s">
        <v>106</v>
      </c>
    </row>
    <row r="43" spans="2:7" x14ac:dyDescent="0.2">
      <c r="B43">
        <v>39</v>
      </c>
      <c r="C43" t="s">
        <v>187</v>
      </c>
      <c r="D43">
        <v>510</v>
      </c>
      <c r="G43" t="s">
        <v>116</v>
      </c>
    </row>
    <row r="44" spans="2:7" x14ac:dyDescent="0.2">
      <c r="B44">
        <v>40</v>
      </c>
      <c r="C44" s="118" t="s">
        <v>156</v>
      </c>
      <c r="D44">
        <v>6150</v>
      </c>
      <c r="G44" s="118" t="s">
        <v>116</v>
      </c>
    </row>
    <row r="45" spans="2:7" x14ac:dyDescent="0.2">
      <c r="B45">
        <v>41</v>
      </c>
      <c r="C45" s="118" t="s">
        <v>167</v>
      </c>
      <c r="D45">
        <v>565</v>
      </c>
      <c r="G45" s="118" t="s">
        <v>116</v>
      </c>
    </row>
    <row r="46" spans="2:7" x14ac:dyDescent="0.2">
      <c r="B46">
        <v>42</v>
      </c>
      <c r="C46" t="s">
        <v>122</v>
      </c>
      <c r="D46">
        <v>2175</v>
      </c>
      <c r="G46" t="s">
        <v>116</v>
      </c>
    </row>
    <row r="47" spans="2:7" x14ac:dyDescent="0.2">
      <c r="B47">
        <v>43</v>
      </c>
      <c r="C47" t="s">
        <v>184</v>
      </c>
      <c r="D47">
        <v>465</v>
      </c>
      <c r="G47" t="s">
        <v>108</v>
      </c>
    </row>
    <row r="48" spans="2:7" x14ac:dyDescent="0.2">
      <c r="B48" t="s">
        <v>113</v>
      </c>
      <c r="C48" t="s">
        <v>194</v>
      </c>
      <c r="D48">
        <v>9885</v>
      </c>
      <c r="G48" t="s">
        <v>116</v>
      </c>
    </row>
    <row r="49" spans="2:8" x14ac:dyDescent="0.2">
      <c r="B49" t="s">
        <v>114</v>
      </c>
      <c r="C49" t="s">
        <v>115</v>
      </c>
      <c r="D49">
        <v>5440</v>
      </c>
      <c r="G49" t="s">
        <v>116</v>
      </c>
    </row>
    <row r="50" spans="2:8" x14ac:dyDescent="0.2">
      <c r="B50">
        <v>45</v>
      </c>
      <c r="C50" t="s">
        <v>182</v>
      </c>
      <c r="D50">
        <v>735</v>
      </c>
      <c r="G50" t="s">
        <v>108</v>
      </c>
      <c r="H50" t="s">
        <v>180</v>
      </c>
    </row>
    <row r="51" spans="2:8" x14ac:dyDescent="0.2">
      <c r="B51">
        <v>46</v>
      </c>
      <c r="C51" s="118" t="s">
        <v>153</v>
      </c>
      <c r="D51">
        <v>2310</v>
      </c>
      <c r="G51" s="118" t="s">
        <v>116</v>
      </c>
    </row>
    <row r="52" spans="2:8" x14ac:dyDescent="0.2">
      <c r="B52">
        <v>47</v>
      </c>
      <c r="C52" s="118" t="s">
        <v>154</v>
      </c>
      <c r="D52">
        <v>417</v>
      </c>
      <c r="G52" s="118" t="s">
        <v>106</v>
      </c>
    </row>
    <row r="53" spans="2:8" x14ac:dyDescent="0.2">
      <c r="B53">
        <v>48</v>
      </c>
      <c r="C53" t="s">
        <v>183</v>
      </c>
      <c r="D53">
        <v>410</v>
      </c>
      <c r="G53" t="s">
        <v>108</v>
      </c>
    </row>
    <row r="54" spans="2:8" x14ac:dyDescent="0.2">
      <c r="B54">
        <v>49</v>
      </c>
      <c r="C54" s="118" t="s">
        <v>144</v>
      </c>
      <c r="D54">
        <v>410</v>
      </c>
      <c r="G54" s="118" t="s">
        <v>108</v>
      </c>
    </row>
    <row r="55" spans="2:8" x14ac:dyDescent="0.2">
      <c r="B55">
        <v>50</v>
      </c>
      <c r="C55" t="s">
        <v>123</v>
      </c>
      <c r="D55">
        <v>1080</v>
      </c>
      <c r="G55" t="s">
        <v>116</v>
      </c>
    </row>
    <row r="56" spans="2:8" x14ac:dyDescent="0.2">
      <c r="B56">
        <v>51</v>
      </c>
      <c r="C56" t="s">
        <v>124</v>
      </c>
      <c r="D56">
        <v>859</v>
      </c>
      <c r="G56" t="s">
        <v>106</v>
      </c>
    </row>
    <row r="57" spans="2:8" x14ac:dyDescent="0.2">
      <c r="B57">
        <v>52</v>
      </c>
      <c r="C57" t="s">
        <v>129</v>
      </c>
      <c r="D57">
        <v>5480</v>
      </c>
      <c r="G57" t="s">
        <v>116</v>
      </c>
    </row>
    <row r="58" spans="2:8" x14ac:dyDescent="0.2">
      <c r="B58">
        <v>53</v>
      </c>
      <c r="C58" s="118" t="s">
        <v>189</v>
      </c>
      <c r="D58">
        <v>6077</v>
      </c>
      <c r="G58" s="118" t="s">
        <v>106</v>
      </c>
    </row>
    <row r="59" spans="2:8" x14ac:dyDescent="0.2">
      <c r="B59">
        <v>54</v>
      </c>
      <c r="C59" t="s">
        <v>170</v>
      </c>
      <c r="D59">
        <v>2108</v>
      </c>
      <c r="G59" t="s">
        <v>116</v>
      </c>
    </row>
    <row r="60" spans="2:8" x14ac:dyDescent="0.2">
      <c r="B60">
        <v>55</v>
      </c>
      <c r="C60" t="s">
        <v>168</v>
      </c>
      <c r="D60" s="119">
        <v>1385</v>
      </c>
      <c r="G60" t="s">
        <v>116</v>
      </c>
    </row>
    <row r="61" spans="2:8" x14ac:dyDescent="0.2">
      <c r="B61">
        <v>55</v>
      </c>
      <c r="C61" t="s">
        <v>179</v>
      </c>
      <c r="D61">
        <v>14874</v>
      </c>
      <c r="G61" t="s">
        <v>106</v>
      </c>
    </row>
    <row r="62" spans="2:8" x14ac:dyDescent="0.2">
      <c r="B62">
        <v>56</v>
      </c>
      <c r="C62" t="s">
        <v>174</v>
      </c>
      <c r="D62">
        <v>410</v>
      </c>
      <c r="G62" t="s">
        <v>108</v>
      </c>
    </row>
    <row r="63" spans="2:8" x14ac:dyDescent="0.2">
      <c r="B63">
        <v>57</v>
      </c>
      <c r="C63" t="s">
        <v>195</v>
      </c>
      <c r="D63">
        <v>1760</v>
      </c>
      <c r="G63" t="s">
        <v>116</v>
      </c>
    </row>
    <row r="64" spans="2:8" x14ac:dyDescent="0.2">
      <c r="B64">
        <v>58</v>
      </c>
      <c r="C64" t="s">
        <v>109</v>
      </c>
      <c r="D64">
        <v>2358</v>
      </c>
      <c r="G64" t="s">
        <v>106</v>
      </c>
    </row>
    <row r="65" spans="2:7" x14ac:dyDescent="0.2">
      <c r="B65">
        <v>59</v>
      </c>
      <c r="C65" s="118" t="s">
        <v>155</v>
      </c>
      <c r="D65">
        <v>1226</v>
      </c>
      <c r="G65" s="118" t="s">
        <v>106</v>
      </c>
    </row>
    <row r="66" spans="2:7" x14ac:dyDescent="0.2">
      <c r="B66">
        <v>60</v>
      </c>
      <c r="C66" t="s">
        <v>175</v>
      </c>
      <c r="D66">
        <v>265</v>
      </c>
      <c r="G66" t="s">
        <v>108</v>
      </c>
    </row>
    <row r="67" spans="2:7" x14ac:dyDescent="0.2">
      <c r="B67">
        <v>61</v>
      </c>
      <c r="C67" t="s">
        <v>140</v>
      </c>
      <c r="D67">
        <v>1187</v>
      </c>
      <c r="G67" t="s">
        <v>106</v>
      </c>
    </row>
    <row r="68" spans="2:7" x14ac:dyDescent="0.2">
      <c r="B68">
        <v>62</v>
      </c>
      <c r="C68" t="s">
        <v>185</v>
      </c>
      <c r="D68">
        <v>415</v>
      </c>
      <c r="G68" t="s">
        <v>116</v>
      </c>
    </row>
    <row r="69" spans="2:7" x14ac:dyDescent="0.2">
      <c r="B69">
        <v>63</v>
      </c>
      <c r="C69" t="s">
        <v>169</v>
      </c>
      <c r="D69" s="119">
        <v>6840</v>
      </c>
      <c r="G69" t="s">
        <v>106</v>
      </c>
    </row>
    <row r="70" spans="2:7" x14ac:dyDescent="0.2">
      <c r="B70">
        <v>64</v>
      </c>
      <c r="C70" s="118" t="s">
        <v>161</v>
      </c>
      <c r="D70">
        <v>240</v>
      </c>
      <c r="G70" s="118" t="s">
        <v>106</v>
      </c>
    </row>
    <row r="71" spans="2:7" x14ac:dyDescent="0.2">
      <c r="B71">
        <v>65</v>
      </c>
      <c r="C71" t="s">
        <v>176</v>
      </c>
      <c r="D71">
        <v>480</v>
      </c>
      <c r="G71" t="s">
        <v>108</v>
      </c>
    </row>
    <row r="72" spans="2:7" x14ac:dyDescent="0.2">
      <c r="B72">
        <v>66</v>
      </c>
      <c r="C72" t="s">
        <v>196</v>
      </c>
      <c r="D72">
        <v>565</v>
      </c>
      <c r="G72" t="s">
        <v>106</v>
      </c>
    </row>
    <row r="73" spans="2:7" x14ac:dyDescent="0.2">
      <c r="B73">
        <v>67</v>
      </c>
      <c r="C73" s="118" t="s">
        <v>162</v>
      </c>
      <c r="D73">
        <v>2291</v>
      </c>
      <c r="G73" s="118" t="s">
        <v>106</v>
      </c>
    </row>
    <row r="74" spans="2:7" x14ac:dyDescent="0.2">
      <c r="B74">
        <v>68</v>
      </c>
      <c r="C74" s="118" t="s">
        <v>166</v>
      </c>
      <c r="D74">
        <v>1301</v>
      </c>
      <c r="G74" s="118" t="s">
        <v>106</v>
      </c>
    </row>
    <row r="75" spans="2:7" x14ac:dyDescent="0.2">
      <c r="B75">
        <v>69</v>
      </c>
      <c r="C75" s="118" t="s">
        <v>150</v>
      </c>
      <c r="D75">
        <v>2188</v>
      </c>
      <c r="G75" s="118" t="s">
        <v>106</v>
      </c>
    </row>
    <row r="76" spans="2:7" x14ac:dyDescent="0.2">
      <c r="B76" s="117">
        <v>70</v>
      </c>
      <c r="C76" s="117" t="s">
        <v>141</v>
      </c>
      <c r="D76" s="117">
        <v>555</v>
      </c>
      <c r="E76" s="117"/>
      <c r="F76" s="117"/>
      <c r="G76" s="117" t="s">
        <v>108</v>
      </c>
    </row>
    <row r="77" spans="2:7" x14ac:dyDescent="0.2">
      <c r="B77">
        <v>71</v>
      </c>
      <c r="C77" t="s">
        <v>172</v>
      </c>
      <c r="D77" s="117">
        <v>1375</v>
      </c>
      <c r="G77" t="s">
        <v>108</v>
      </c>
    </row>
    <row r="78" spans="2:7" x14ac:dyDescent="0.2">
      <c r="B78">
        <v>72</v>
      </c>
      <c r="C78" t="s">
        <v>186</v>
      </c>
      <c r="D78" s="117">
        <v>2895</v>
      </c>
      <c r="G78" t="s">
        <v>108</v>
      </c>
    </row>
    <row r="79" spans="2:7" x14ac:dyDescent="0.2">
      <c r="B79">
        <v>73</v>
      </c>
      <c r="C79" s="118" t="s">
        <v>192</v>
      </c>
      <c r="D79" s="117">
        <v>145</v>
      </c>
      <c r="G79" s="118" t="s">
        <v>108</v>
      </c>
    </row>
    <row r="80" spans="2:7" x14ac:dyDescent="0.2">
      <c r="B80">
        <v>74</v>
      </c>
      <c r="C80" t="s">
        <v>193</v>
      </c>
      <c r="D80" s="117">
        <v>1955</v>
      </c>
      <c r="G80" t="s">
        <v>108</v>
      </c>
    </row>
    <row r="81" spans="2:7" x14ac:dyDescent="0.2">
      <c r="C81" s="118" t="s">
        <v>151</v>
      </c>
      <c r="G81" s="118" t="s">
        <v>106</v>
      </c>
    </row>
    <row r="82" spans="2:7" x14ac:dyDescent="0.2">
      <c r="C82" s="118" t="s">
        <v>152</v>
      </c>
      <c r="G82" s="118" t="s">
        <v>108</v>
      </c>
    </row>
    <row r="83" spans="2:7" x14ac:dyDescent="0.2">
      <c r="B83">
        <v>77</v>
      </c>
      <c r="C83" t="s">
        <v>197</v>
      </c>
      <c r="G83" t="s">
        <v>106</v>
      </c>
    </row>
    <row r="84" spans="2:7" x14ac:dyDescent="0.2">
      <c r="B84">
        <v>75</v>
      </c>
      <c r="C84" t="s">
        <v>198</v>
      </c>
      <c r="G84" t="s">
        <v>106</v>
      </c>
    </row>
    <row r="85" spans="2:7" x14ac:dyDescent="0.2">
      <c r="B85">
        <v>76</v>
      </c>
      <c r="C85" t="s">
        <v>199</v>
      </c>
      <c r="G85" t="s">
        <v>106</v>
      </c>
    </row>
    <row r="87" spans="2:7" x14ac:dyDescent="0.2">
      <c r="D87">
        <f>SUM(Πίνακας1[Στήλη3])</f>
        <v>162749</v>
      </c>
    </row>
  </sheetData>
  <phoneticPr fontId="4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Καθορισμένες περιοχές</vt:lpstr>
      </vt:variant>
      <vt:variant>
        <vt:i4>1</vt:i4>
      </vt:variant>
    </vt:vector>
  </HeadingPairs>
  <TitlesOfParts>
    <vt:vector size="5" baseType="lpstr">
      <vt:lpstr>INVOICE FINAL</vt:lpstr>
      <vt:lpstr>ACCOMMODATION</vt:lpstr>
      <vt:lpstr>TRAVEL INFO</vt:lpstr>
      <vt:lpstr>Φύλλο1</vt:lpstr>
      <vt:lpstr>'INVOICE FINAL'!Print_Area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2025-11-19T10:27:35Z</cp:lastPrinted>
  <dcterms:created xsi:type="dcterms:W3CDTF">2024-10-29T08:26:04Z</dcterms:created>
  <dcterms:modified xsi:type="dcterms:W3CDTF">2026-09-10T07:48:13Z</dcterms:modified>
</cp:coreProperties>
</file>