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INTERNATIONAL DEPARTMENT\COMPETITIONS\REIMS IJF KATA WORLD SERIES 2025\"/>
    </mc:Choice>
  </mc:AlternateContent>
  <xr:revisionPtr revIDLastSave="0" documentId="13_ncr:1_{8C757BA1-637F-4A3F-A615-5938F9FBAE8D}" xr6:coauthVersionLast="47" xr6:coauthVersionMax="47" xr10:uidLastSave="{00000000-0000-0000-0000-000000000000}"/>
  <bookViews>
    <workbookView xWindow="-108" yWindow="-108" windowWidth="23256" windowHeight="12456" tabRatio="645" activeTab="3" xr2:uid="{B3A205A7-EA48-4E48-AB50-30E1A7B327E9}"/>
  </bookViews>
  <sheets>
    <sheet name="FORMS" sheetId="1" r:id="rId1"/>
    <sheet name="RATE" sheetId="13" state="hidden" r:id="rId2"/>
    <sheet name="BASE" sheetId="2" state="hidden" r:id="rId3"/>
    <sheet name="AMOUNT" sheetId="3" r:id="rId4"/>
    <sheet name="HEBERGEMENT" sheetId="4" state="hidden" r:id="rId5"/>
    <sheet name="RESTO" sheetId="9" state="hidden" r:id="rId6"/>
    <sheet name="COMPTABILITE" sheetId="7" state="hidden" r:id="rId7"/>
  </sheets>
  <definedNames>
    <definedName name="_xlnm._FilterDatabase" localSheetId="2" hidden="1">BASE!$A$2:$E$2</definedName>
    <definedName name="_xlnm.Print_Area" localSheetId="3">AMOUNT!$A$1:$R$62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3" l="1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H9" i="3"/>
  <c r="G1" i="1"/>
  <c r="A15" i="1" l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14" i="1"/>
  <c r="Q7" i="1"/>
  <c r="A13" i="3" l="1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12" i="3"/>
  <c r="D7" i="7" l="1"/>
  <c r="M12" i="3"/>
  <c r="B12" i="3"/>
  <c r="I7" i="7"/>
  <c r="H7" i="7"/>
  <c r="K12" i="3"/>
  <c r="L12" i="3"/>
  <c r="K60" i="3"/>
  <c r="L60" i="3"/>
  <c r="L36" i="3"/>
  <c r="K36" i="3"/>
  <c r="L24" i="3"/>
  <c r="K24" i="3"/>
  <c r="L35" i="3"/>
  <c r="K35" i="3"/>
  <c r="L58" i="3"/>
  <c r="K58" i="3"/>
  <c r="L34" i="3"/>
  <c r="K34" i="3"/>
  <c r="L22" i="3"/>
  <c r="K22" i="3"/>
  <c r="L45" i="3"/>
  <c r="K45" i="3"/>
  <c r="L33" i="3"/>
  <c r="K33" i="3"/>
  <c r="L56" i="3"/>
  <c r="K56" i="3"/>
  <c r="L32" i="3"/>
  <c r="K32" i="3"/>
  <c r="L55" i="3"/>
  <c r="K55" i="3"/>
  <c r="L19" i="3"/>
  <c r="K19" i="3"/>
  <c r="L42" i="3"/>
  <c r="K42" i="3"/>
  <c r="L53" i="3"/>
  <c r="K53" i="3"/>
  <c r="L29" i="3"/>
  <c r="K29" i="3"/>
  <c r="L17" i="3"/>
  <c r="K17" i="3"/>
  <c r="L40" i="3"/>
  <c r="K40" i="3"/>
  <c r="L16" i="3"/>
  <c r="K16" i="3"/>
  <c r="L39" i="3"/>
  <c r="K39" i="3"/>
  <c r="L15" i="3"/>
  <c r="K15" i="3"/>
  <c r="L50" i="3"/>
  <c r="K50" i="3"/>
  <c r="L38" i="3"/>
  <c r="K38" i="3"/>
  <c r="L26" i="3"/>
  <c r="K26" i="3"/>
  <c r="L14" i="3"/>
  <c r="K14" i="3"/>
  <c r="L48" i="3"/>
  <c r="K48" i="3"/>
  <c r="L59" i="3"/>
  <c r="K59" i="3"/>
  <c r="L47" i="3"/>
  <c r="K47" i="3"/>
  <c r="L23" i="3"/>
  <c r="K23" i="3"/>
  <c r="L46" i="3"/>
  <c r="K46" i="3"/>
  <c r="L57" i="3"/>
  <c r="K57" i="3"/>
  <c r="L21" i="3"/>
  <c r="K21" i="3"/>
  <c r="L44" i="3"/>
  <c r="K44" i="3"/>
  <c r="L20" i="3"/>
  <c r="K20" i="3"/>
  <c r="L43" i="3"/>
  <c r="K43" i="3"/>
  <c r="L31" i="3"/>
  <c r="K31" i="3"/>
  <c r="L54" i="3"/>
  <c r="K54" i="3"/>
  <c r="L30" i="3"/>
  <c r="K30" i="3"/>
  <c r="L18" i="3"/>
  <c r="K18" i="3"/>
  <c r="L41" i="3"/>
  <c r="K41" i="3"/>
  <c r="L52" i="3"/>
  <c r="K52" i="3"/>
  <c r="L28" i="3"/>
  <c r="K28" i="3"/>
  <c r="L51" i="3"/>
  <c r="K51" i="3"/>
  <c r="L27" i="3"/>
  <c r="K27" i="3"/>
  <c r="L61" i="3"/>
  <c r="K61" i="3"/>
  <c r="L49" i="3"/>
  <c r="K49" i="3"/>
  <c r="L37" i="3"/>
  <c r="K37" i="3"/>
  <c r="L25" i="3"/>
  <c r="K25" i="3"/>
  <c r="L13" i="3"/>
  <c r="K13" i="3"/>
  <c r="I59" i="3"/>
  <c r="B53" i="9"/>
  <c r="C53" i="9"/>
  <c r="D53" i="9"/>
  <c r="E53" i="9"/>
  <c r="F53" i="9"/>
  <c r="G53" i="9"/>
  <c r="H53" i="9" s="1"/>
  <c r="I54" i="7"/>
  <c r="J59" i="3"/>
  <c r="D18" i="9"/>
  <c r="E18" i="9"/>
  <c r="I24" i="3"/>
  <c r="F18" i="9"/>
  <c r="G18" i="9"/>
  <c r="H18" i="9" s="1"/>
  <c r="I19" i="7"/>
  <c r="J24" i="3"/>
  <c r="B18" i="9"/>
  <c r="C18" i="9"/>
  <c r="J44" i="3"/>
  <c r="I44" i="3"/>
  <c r="B38" i="9"/>
  <c r="E38" i="9"/>
  <c r="D38" i="9"/>
  <c r="C38" i="9"/>
  <c r="G38" i="9"/>
  <c r="H38" i="9" s="1"/>
  <c r="I39" i="7"/>
  <c r="F38" i="9"/>
  <c r="E33" i="9"/>
  <c r="G33" i="9"/>
  <c r="H33" i="9" s="1"/>
  <c r="B33" i="9"/>
  <c r="C33" i="9"/>
  <c r="I34" i="7"/>
  <c r="D33" i="9"/>
  <c r="J39" i="3"/>
  <c r="F33" i="9"/>
  <c r="I39" i="3"/>
  <c r="I43" i="3"/>
  <c r="B37" i="9"/>
  <c r="C37" i="9"/>
  <c r="D37" i="9"/>
  <c r="E37" i="9"/>
  <c r="I38" i="7"/>
  <c r="F37" i="9"/>
  <c r="G37" i="9"/>
  <c r="H37" i="9" s="1"/>
  <c r="J43" i="3"/>
  <c r="B35" i="9"/>
  <c r="C35" i="9"/>
  <c r="D35" i="9"/>
  <c r="E35" i="9"/>
  <c r="F35" i="9"/>
  <c r="G35" i="9"/>
  <c r="H35" i="9" s="1"/>
  <c r="I36" i="7"/>
  <c r="J41" i="3"/>
  <c r="I41" i="3"/>
  <c r="E50" i="9"/>
  <c r="F50" i="9"/>
  <c r="G50" i="9"/>
  <c r="H50" i="9" s="1"/>
  <c r="D50" i="9"/>
  <c r="C50" i="9"/>
  <c r="I51" i="7"/>
  <c r="I56" i="3"/>
  <c r="J56" i="3"/>
  <c r="B50" i="9"/>
  <c r="E49" i="9"/>
  <c r="B49" i="9"/>
  <c r="C49" i="9"/>
  <c r="I50" i="7"/>
  <c r="D49" i="9"/>
  <c r="G49" i="9"/>
  <c r="H49" i="9" s="1"/>
  <c r="J55" i="3"/>
  <c r="F49" i="9"/>
  <c r="I55" i="3"/>
  <c r="B48" i="9"/>
  <c r="C48" i="9"/>
  <c r="D48" i="9"/>
  <c r="E48" i="9"/>
  <c r="F48" i="9"/>
  <c r="G48" i="9"/>
  <c r="H48" i="9" s="1"/>
  <c r="I49" i="7"/>
  <c r="J54" i="3"/>
  <c r="I54" i="3"/>
  <c r="B32" i="9"/>
  <c r="C32" i="9"/>
  <c r="D32" i="9"/>
  <c r="E32" i="9"/>
  <c r="F32" i="9"/>
  <c r="G32" i="9"/>
  <c r="H32" i="9" s="1"/>
  <c r="I33" i="7"/>
  <c r="J38" i="3"/>
  <c r="I38" i="3"/>
  <c r="B16" i="9"/>
  <c r="C16" i="9"/>
  <c r="D16" i="9"/>
  <c r="E16" i="9"/>
  <c r="F16" i="9"/>
  <c r="G16" i="9"/>
  <c r="H16" i="9" s="1"/>
  <c r="I17" i="7"/>
  <c r="J22" i="3"/>
  <c r="I22" i="3"/>
  <c r="J28" i="3"/>
  <c r="I28" i="3"/>
  <c r="B22" i="9"/>
  <c r="C22" i="9"/>
  <c r="D22" i="9"/>
  <c r="E22" i="9"/>
  <c r="I23" i="7"/>
  <c r="F22" i="9"/>
  <c r="G22" i="9"/>
  <c r="H22" i="9" s="1"/>
  <c r="J57" i="3"/>
  <c r="B51" i="9"/>
  <c r="C51" i="9"/>
  <c r="D51" i="9"/>
  <c r="E51" i="9"/>
  <c r="F51" i="9"/>
  <c r="G51" i="9"/>
  <c r="H51" i="9" s="1"/>
  <c r="I52" i="7"/>
  <c r="I57" i="3"/>
  <c r="E34" i="9"/>
  <c r="F34" i="9"/>
  <c r="G34" i="9"/>
  <c r="H34" i="9" s="1"/>
  <c r="D34" i="9"/>
  <c r="I40" i="3"/>
  <c r="C34" i="9"/>
  <c r="I35" i="7"/>
  <c r="J40" i="3"/>
  <c r="B34" i="9"/>
  <c r="B17" i="9"/>
  <c r="C17" i="9"/>
  <c r="I18" i="7"/>
  <c r="D17" i="9"/>
  <c r="E17" i="9"/>
  <c r="J23" i="3"/>
  <c r="F17" i="9"/>
  <c r="I23" i="3"/>
  <c r="G17" i="9"/>
  <c r="H17" i="9" s="1"/>
  <c r="F47" i="9"/>
  <c r="E47" i="9"/>
  <c r="I48" i="7"/>
  <c r="C47" i="9"/>
  <c r="J53" i="3"/>
  <c r="B47" i="9"/>
  <c r="I53" i="3"/>
  <c r="D47" i="9"/>
  <c r="G47" i="9"/>
  <c r="H47" i="9" s="1"/>
  <c r="I32" i="7"/>
  <c r="J37" i="3"/>
  <c r="B31" i="9"/>
  <c r="E31" i="9"/>
  <c r="I37" i="3"/>
  <c r="C31" i="9"/>
  <c r="F31" i="9"/>
  <c r="D31" i="9"/>
  <c r="G31" i="9"/>
  <c r="H31" i="9" s="1"/>
  <c r="I16" i="7"/>
  <c r="J21" i="3"/>
  <c r="B15" i="9"/>
  <c r="I21" i="3"/>
  <c r="C15" i="9"/>
  <c r="F15" i="9"/>
  <c r="D15" i="9"/>
  <c r="E15" i="9"/>
  <c r="G15" i="9"/>
  <c r="H15" i="9" s="1"/>
  <c r="G52" i="9"/>
  <c r="H52" i="9" s="1"/>
  <c r="E52" i="9"/>
  <c r="B52" i="9"/>
  <c r="C52" i="9"/>
  <c r="I53" i="7"/>
  <c r="J58" i="3"/>
  <c r="D52" i="9"/>
  <c r="I58" i="3"/>
  <c r="F52" i="9"/>
  <c r="B46" i="9"/>
  <c r="C46" i="9"/>
  <c r="D46" i="9"/>
  <c r="E46" i="9"/>
  <c r="I47" i="7"/>
  <c r="F46" i="9"/>
  <c r="G46" i="9"/>
  <c r="H46" i="9" s="1"/>
  <c r="J52" i="3"/>
  <c r="I52" i="3"/>
  <c r="B30" i="9"/>
  <c r="C30" i="9"/>
  <c r="D30" i="9"/>
  <c r="E30" i="9"/>
  <c r="I31" i="7"/>
  <c r="F30" i="9"/>
  <c r="G30" i="9"/>
  <c r="H30" i="9" s="1"/>
  <c r="J36" i="3"/>
  <c r="I36" i="3"/>
  <c r="B14" i="9"/>
  <c r="C14" i="9"/>
  <c r="D14" i="9"/>
  <c r="E14" i="9"/>
  <c r="I15" i="7"/>
  <c r="F14" i="9"/>
  <c r="G14" i="9"/>
  <c r="H14" i="9" s="1"/>
  <c r="J20" i="3"/>
  <c r="I20" i="3"/>
  <c r="G36" i="9"/>
  <c r="H36" i="9" s="1"/>
  <c r="C36" i="9"/>
  <c r="B36" i="9"/>
  <c r="F36" i="9"/>
  <c r="E36" i="9"/>
  <c r="I37" i="7"/>
  <c r="J42" i="3"/>
  <c r="D36" i="9"/>
  <c r="I42" i="3"/>
  <c r="D45" i="9"/>
  <c r="F45" i="9"/>
  <c r="I46" i="7"/>
  <c r="J51" i="3"/>
  <c r="I51" i="3"/>
  <c r="C45" i="9"/>
  <c r="G45" i="9"/>
  <c r="H45" i="9" s="1"/>
  <c r="B45" i="9"/>
  <c r="E45" i="9"/>
  <c r="B44" i="9"/>
  <c r="I45" i="7"/>
  <c r="C44" i="9"/>
  <c r="J50" i="3"/>
  <c r="D44" i="9"/>
  <c r="I50" i="3"/>
  <c r="E44" i="9"/>
  <c r="F44" i="9"/>
  <c r="G44" i="9"/>
  <c r="H44" i="9" s="1"/>
  <c r="I29" i="7"/>
  <c r="B28" i="9"/>
  <c r="C28" i="9"/>
  <c r="J34" i="3"/>
  <c r="D28" i="9"/>
  <c r="I34" i="3"/>
  <c r="E28" i="9"/>
  <c r="F28" i="9"/>
  <c r="G28" i="9"/>
  <c r="H28" i="9" s="1"/>
  <c r="I13" i="7"/>
  <c r="B12" i="9"/>
  <c r="J18" i="3"/>
  <c r="C12" i="9"/>
  <c r="I18" i="3"/>
  <c r="D12" i="9"/>
  <c r="E12" i="9"/>
  <c r="F12" i="9"/>
  <c r="G12" i="9"/>
  <c r="H12" i="9" s="1"/>
  <c r="F43" i="9"/>
  <c r="E43" i="9"/>
  <c r="G43" i="9"/>
  <c r="H43" i="9" s="1"/>
  <c r="I44" i="7"/>
  <c r="J49" i="3"/>
  <c r="B43" i="9"/>
  <c r="I49" i="3"/>
  <c r="C43" i="9"/>
  <c r="D43" i="9"/>
  <c r="E27" i="9"/>
  <c r="F27" i="9"/>
  <c r="G27" i="9"/>
  <c r="H27" i="9" s="1"/>
  <c r="I28" i="7"/>
  <c r="J33" i="3"/>
  <c r="D27" i="9"/>
  <c r="I33" i="3"/>
  <c r="B27" i="9"/>
  <c r="C27" i="9"/>
  <c r="D11" i="9"/>
  <c r="E11" i="9"/>
  <c r="F11" i="9"/>
  <c r="I12" i="7"/>
  <c r="G11" i="9"/>
  <c r="H11" i="9" s="1"/>
  <c r="J17" i="3"/>
  <c r="I17" i="3"/>
  <c r="B11" i="9"/>
  <c r="C11" i="9"/>
  <c r="J60" i="3"/>
  <c r="I60" i="3"/>
  <c r="B54" i="9"/>
  <c r="D54" i="9"/>
  <c r="C54" i="9"/>
  <c r="E54" i="9"/>
  <c r="G54" i="9"/>
  <c r="H54" i="9" s="1"/>
  <c r="I55" i="7"/>
  <c r="F54" i="9"/>
  <c r="B19" i="9"/>
  <c r="C19" i="9"/>
  <c r="D19" i="9"/>
  <c r="E19" i="9"/>
  <c r="G19" i="9"/>
  <c r="H19" i="9" s="1"/>
  <c r="F19" i="9"/>
  <c r="I20" i="7"/>
  <c r="J25" i="3"/>
  <c r="I25" i="3"/>
  <c r="I11" i="7"/>
  <c r="J16" i="3"/>
  <c r="G10" i="9"/>
  <c r="H10" i="9" s="1"/>
  <c r="I16" i="3"/>
  <c r="B10" i="9"/>
  <c r="C10" i="9"/>
  <c r="D10" i="9"/>
  <c r="E10" i="9"/>
  <c r="F10" i="9"/>
  <c r="I42" i="7"/>
  <c r="D41" i="9"/>
  <c r="E41" i="9"/>
  <c r="F41" i="9"/>
  <c r="C41" i="9"/>
  <c r="J47" i="3"/>
  <c r="I47" i="3"/>
  <c r="G41" i="9"/>
  <c r="H41" i="9" s="1"/>
  <c r="B41" i="9"/>
  <c r="C25" i="9"/>
  <c r="I26" i="7"/>
  <c r="D25" i="9"/>
  <c r="E25" i="9"/>
  <c r="J31" i="3"/>
  <c r="F25" i="9"/>
  <c r="B25" i="9"/>
  <c r="I31" i="3"/>
  <c r="G25" i="9"/>
  <c r="H25" i="9" s="1"/>
  <c r="I10" i="7"/>
  <c r="B9" i="9"/>
  <c r="C9" i="9"/>
  <c r="J15" i="3"/>
  <c r="D9" i="9"/>
  <c r="I15" i="3"/>
  <c r="E9" i="9"/>
  <c r="F9" i="9"/>
  <c r="G9" i="9"/>
  <c r="H9" i="9" s="1"/>
  <c r="F20" i="9"/>
  <c r="G20" i="9"/>
  <c r="H20" i="9" s="1"/>
  <c r="C20" i="9"/>
  <c r="I21" i="7"/>
  <c r="B20" i="9"/>
  <c r="J26" i="3"/>
  <c r="D20" i="9"/>
  <c r="I26" i="3"/>
  <c r="E20" i="9"/>
  <c r="G29" i="9"/>
  <c r="H29" i="9" s="1"/>
  <c r="F29" i="9"/>
  <c r="I30" i="7"/>
  <c r="J35" i="3"/>
  <c r="I35" i="3"/>
  <c r="B29" i="9"/>
  <c r="D29" i="9"/>
  <c r="C29" i="9"/>
  <c r="E29" i="9"/>
  <c r="I27" i="7"/>
  <c r="J32" i="3"/>
  <c r="I32" i="3"/>
  <c r="B26" i="9"/>
  <c r="C26" i="9"/>
  <c r="D26" i="9"/>
  <c r="E26" i="9"/>
  <c r="F26" i="9"/>
  <c r="G26" i="9"/>
  <c r="H26" i="9" s="1"/>
  <c r="I41" i="7"/>
  <c r="J46" i="3"/>
  <c r="I46" i="3"/>
  <c r="G40" i="9"/>
  <c r="H40" i="9" s="1"/>
  <c r="B40" i="9"/>
  <c r="C40" i="9"/>
  <c r="D40" i="9"/>
  <c r="E40" i="9"/>
  <c r="F40" i="9"/>
  <c r="I25" i="7"/>
  <c r="J30" i="3"/>
  <c r="I30" i="3"/>
  <c r="G24" i="9"/>
  <c r="H24" i="9" s="1"/>
  <c r="B24" i="9"/>
  <c r="C24" i="9"/>
  <c r="D24" i="9"/>
  <c r="E24" i="9"/>
  <c r="F24" i="9"/>
  <c r="I9" i="7"/>
  <c r="G8" i="9"/>
  <c r="H8" i="9" s="1"/>
  <c r="J14" i="3"/>
  <c r="I14" i="3"/>
  <c r="B8" i="9"/>
  <c r="C8" i="9"/>
  <c r="D8" i="9"/>
  <c r="E8" i="9"/>
  <c r="F8" i="9"/>
  <c r="I27" i="3"/>
  <c r="B21" i="9"/>
  <c r="C21" i="9"/>
  <c r="D21" i="9"/>
  <c r="E21" i="9"/>
  <c r="F21" i="9"/>
  <c r="G21" i="9"/>
  <c r="H21" i="9" s="1"/>
  <c r="I22" i="7"/>
  <c r="J27" i="3"/>
  <c r="G13" i="9"/>
  <c r="H13" i="9" s="1"/>
  <c r="I14" i="7"/>
  <c r="D13" i="9"/>
  <c r="J19" i="3"/>
  <c r="I19" i="3"/>
  <c r="B13" i="9"/>
  <c r="C13" i="9"/>
  <c r="E13" i="9"/>
  <c r="F13" i="9"/>
  <c r="I43" i="7"/>
  <c r="J48" i="3"/>
  <c r="I48" i="3"/>
  <c r="B42" i="9"/>
  <c r="C42" i="9"/>
  <c r="D42" i="9"/>
  <c r="F42" i="9"/>
  <c r="E42" i="9"/>
  <c r="G42" i="9"/>
  <c r="H42" i="9" s="1"/>
  <c r="J61" i="3"/>
  <c r="B55" i="9"/>
  <c r="C55" i="9"/>
  <c r="I61" i="3"/>
  <c r="D55" i="9"/>
  <c r="F55" i="9"/>
  <c r="E55" i="9"/>
  <c r="G55" i="9"/>
  <c r="H55" i="9" s="1"/>
  <c r="I56" i="7"/>
  <c r="J45" i="3"/>
  <c r="B39" i="9"/>
  <c r="D39" i="9"/>
  <c r="I45" i="3"/>
  <c r="C39" i="9"/>
  <c r="E39" i="9"/>
  <c r="F39" i="9"/>
  <c r="G39" i="9"/>
  <c r="H39" i="9" s="1"/>
  <c r="I40" i="7"/>
  <c r="J29" i="3"/>
  <c r="B23" i="9"/>
  <c r="I29" i="3"/>
  <c r="C23" i="9"/>
  <c r="D23" i="9"/>
  <c r="E23" i="9"/>
  <c r="F23" i="9"/>
  <c r="G23" i="9"/>
  <c r="H23" i="9" s="1"/>
  <c r="I24" i="7"/>
  <c r="I8" i="7"/>
  <c r="J13" i="3"/>
  <c r="I13" i="3"/>
  <c r="B7" i="9"/>
  <c r="C7" i="9"/>
  <c r="D7" i="9"/>
  <c r="E7" i="9"/>
  <c r="F7" i="9"/>
  <c r="G7" i="9"/>
  <c r="H7" i="9" s="1"/>
  <c r="J12" i="3"/>
  <c r="I12" i="3"/>
  <c r="E6" i="9"/>
  <c r="D6" i="9"/>
  <c r="B6" i="9"/>
  <c r="C6" i="9"/>
  <c r="G6" i="9"/>
  <c r="F6" i="9"/>
  <c r="C6" i="4"/>
  <c r="D6" i="4"/>
  <c r="B6" i="4"/>
  <c r="G28" i="3"/>
  <c r="G22" i="4"/>
  <c r="G23" i="7"/>
  <c r="F22" i="4"/>
  <c r="H28" i="3"/>
  <c r="E22" i="4"/>
  <c r="G54" i="7"/>
  <c r="E53" i="4"/>
  <c r="F53" i="4"/>
  <c r="G53" i="4"/>
  <c r="H59" i="3"/>
  <c r="G59" i="3"/>
  <c r="G46" i="7"/>
  <c r="E45" i="4"/>
  <c r="F45" i="4"/>
  <c r="G45" i="4"/>
  <c r="G51" i="3"/>
  <c r="H51" i="3"/>
  <c r="G38" i="7"/>
  <c r="F37" i="4"/>
  <c r="E37" i="4"/>
  <c r="G37" i="4"/>
  <c r="G43" i="3"/>
  <c r="H43" i="3"/>
  <c r="G30" i="7"/>
  <c r="E29" i="4"/>
  <c r="F29" i="4"/>
  <c r="G29" i="4"/>
  <c r="H35" i="3"/>
  <c r="G35" i="3"/>
  <c r="G22" i="7"/>
  <c r="F21" i="4"/>
  <c r="E21" i="4"/>
  <c r="G21" i="4"/>
  <c r="G27" i="3"/>
  <c r="H27" i="3"/>
  <c r="G14" i="7"/>
  <c r="E13" i="4"/>
  <c r="F13" i="4"/>
  <c r="H19" i="3"/>
  <c r="G19" i="3"/>
  <c r="G20" i="3"/>
  <c r="G14" i="4"/>
  <c r="G15" i="7"/>
  <c r="F14" i="4"/>
  <c r="E14" i="4"/>
  <c r="H20" i="3"/>
  <c r="G51" i="4"/>
  <c r="H57" i="3"/>
  <c r="G57" i="3"/>
  <c r="E51" i="4"/>
  <c r="G52" i="7"/>
  <c r="F51" i="4"/>
  <c r="H41" i="3"/>
  <c r="G41" i="3"/>
  <c r="E35" i="4"/>
  <c r="G35" i="4"/>
  <c r="G36" i="7"/>
  <c r="F35" i="4"/>
  <c r="H33" i="3"/>
  <c r="G33" i="3"/>
  <c r="E27" i="4"/>
  <c r="G27" i="4"/>
  <c r="G28" i="7"/>
  <c r="F27" i="4"/>
  <c r="H25" i="3"/>
  <c r="G25" i="3"/>
  <c r="E19" i="4"/>
  <c r="G19" i="4"/>
  <c r="G20" i="7"/>
  <c r="F19" i="4"/>
  <c r="H17" i="3"/>
  <c r="G17" i="3"/>
  <c r="E11" i="4"/>
  <c r="G11" i="4" s="1"/>
  <c r="G12" i="7"/>
  <c r="F11" i="4"/>
  <c r="G60" i="3"/>
  <c r="G54" i="4"/>
  <c r="G55" i="7"/>
  <c r="H60" i="3"/>
  <c r="E54" i="4"/>
  <c r="F54" i="4"/>
  <c r="E52" i="4"/>
  <c r="F52" i="4"/>
  <c r="G52" i="4"/>
  <c r="H58" i="3"/>
  <c r="G53" i="7"/>
  <c r="G58" i="3"/>
  <c r="E36" i="4"/>
  <c r="F36" i="4"/>
  <c r="G36" i="4"/>
  <c r="H42" i="3"/>
  <c r="G37" i="7"/>
  <c r="G42" i="3"/>
  <c r="E42" i="4"/>
  <c r="H48" i="3"/>
  <c r="F42" i="4"/>
  <c r="G48" i="3"/>
  <c r="G42" i="4"/>
  <c r="G43" i="7"/>
  <c r="E26" i="4"/>
  <c r="G26" i="4"/>
  <c r="H32" i="3"/>
  <c r="F26" i="4"/>
  <c r="G32" i="3"/>
  <c r="G27" i="7"/>
  <c r="E10" i="4"/>
  <c r="H16" i="3"/>
  <c r="F10" i="4"/>
  <c r="G10" i="4" s="1"/>
  <c r="G16" i="3"/>
  <c r="G11" i="7"/>
  <c r="G52" i="3"/>
  <c r="G46" i="4"/>
  <c r="G47" i="7"/>
  <c r="F46" i="4"/>
  <c r="E46" i="4"/>
  <c r="H52" i="3"/>
  <c r="E44" i="4"/>
  <c r="F44" i="4"/>
  <c r="G44" i="4"/>
  <c r="H50" i="3"/>
  <c r="G50" i="3"/>
  <c r="G45" i="7"/>
  <c r="E28" i="4"/>
  <c r="F28" i="4"/>
  <c r="G28" i="4"/>
  <c r="H34" i="3"/>
  <c r="G34" i="3"/>
  <c r="G29" i="7"/>
  <c r="G43" i="4"/>
  <c r="H49" i="3"/>
  <c r="G49" i="3"/>
  <c r="E43" i="4"/>
  <c r="G44" i="7"/>
  <c r="F43" i="4"/>
  <c r="E34" i="4"/>
  <c r="H40" i="3"/>
  <c r="F34" i="4"/>
  <c r="G34" i="4"/>
  <c r="G40" i="3"/>
  <c r="G35" i="7"/>
  <c r="E18" i="4"/>
  <c r="H24" i="3"/>
  <c r="F18" i="4"/>
  <c r="G24" i="3"/>
  <c r="G18" i="4"/>
  <c r="G19" i="7"/>
  <c r="F49" i="4"/>
  <c r="E49" i="4"/>
  <c r="G49" i="4"/>
  <c r="G50" i="7"/>
  <c r="H55" i="3"/>
  <c r="G55" i="3"/>
  <c r="F41" i="4"/>
  <c r="G41" i="4"/>
  <c r="E41" i="4"/>
  <c r="H47" i="3"/>
  <c r="G42" i="7"/>
  <c r="G47" i="3"/>
  <c r="F33" i="4"/>
  <c r="G33" i="4"/>
  <c r="H39" i="3"/>
  <c r="G39" i="3"/>
  <c r="G34" i="7"/>
  <c r="E33" i="4"/>
  <c r="F25" i="4"/>
  <c r="G25" i="4"/>
  <c r="H31" i="3"/>
  <c r="G31" i="3"/>
  <c r="G26" i="7"/>
  <c r="E25" i="4"/>
  <c r="F17" i="4"/>
  <c r="G17" i="4"/>
  <c r="G18" i="7"/>
  <c r="H23" i="3"/>
  <c r="G23" i="3"/>
  <c r="E17" i="4"/>
  <c r="F9" i="4"/>
  <c r="H15" i="3"/>
  <c r="G15" i="3"/>
  <c r="G10" i="7"/>
  <c r="E9" i="4"/>
  <c r="G9" i="4" s="1"/>
  <c r="G36" i="3"/>
  <c r="G30" i="4"/>
  <c r="G31" i="7"/>
  <c r="F30" i="4"/>
  <c r="E30" i="4"/>
  <c r="H36" i="3"/>
  <c r="E20" i="4"/>
  <c r="F20" i="4"/>
  <c r="G20" i="4"/>
  <c r="H26" i="3"/>
  <c r="G21" i="7"/>
  <c r="G26" i="3"/>
  <c r="H38" i="3"/>
  <c r="E32" i="4"/>
  <c r="G38" i="3"/>
  <c r="G33" i="7"/>
  <c r="F32" i="4"/>
  <c r="G32" i="4"/>
  <c r="H30" i="3"/>
  <c r="G30" i="3"/>
  <c r="G25" i="7"/>
  <c r="E24" i="4"/>
  <c r="F24" i="4"/>
  <c r="G24" i="4"/>
  <c r="H22" i="3"/>
  <c r="G22" i="3"/>
  <c r="E16" i="4"/>
  <c r="G17" i="7"/>
  <c r="F16" i="4"/>
  <c r="G16" i="4"/>
  <c r="H14" i="3"/>
  <c r="G14" i="3"/>
  <c r="G9" i="7"/>
  <c r="E8" i="4"/>
  <c r="F8" i="4"/>
  <c r="G44" i="3"/>
  <c r="G38" i="4"/>
  <c r="G39" i="7"/>
  <c r="H44" i="3"/>
  <c r="E38" i="4"/>
  <c r="F38" i="4"/>
  <c r="E12" i="4"/>
  <c r="F12" i="4"/>
  <c r="H18" i="3"/>
  <c r="G18" i="3"/>
  <c r="G13" i="7"/>
  <c r="G50" i="4"/>
  <c r="E50" i="4"/>
  <c r="G56" i="3"/>
  <c r="H56" i="3"/>
  <c r="F50" i="4"/>
  <c r="G51" i="7"/>
  <c r="H54" i="3"/>
  <c r="G54" i="3"/>
  <c r="E48" i="4"/>
  <c r="G49" i="7"/>
  <c r="F48" i="4"/>
  <c r="G48" i="4"/>
  <c r="H46" i="3"/>
  <c r="E40" i="4"/>
  <c r="G46" i="3"/>
  <c r="G41" i="7"/>
  <c r="F40" i="4"/>
  <c r="G40" i="4"/>
  <c r="H61" i="3"/>
  <c r="G61" i="3"/>
  <c r="E55" i="4"/>
  <c r="G56" i="7"/>
  <c r="F55" i="4"/>
  <c r="G55" i="4"/>
  <c r="H53" i="3"/>
  <c r="G53" i="3"/>
  <c r="E47" i="4"/>
  <c r="G48" i="7"/>
  <c r="F47" i="4"/>
  <c r="G47" i="4"/>
  <c r="H45" i="3"/>
  <c r="G45" i="3"/>
  <c r="E39" i="4"/>
  <c r="G40" i="7"/>
  <c r="F39" i="4"/>
  <c r="G39" i="4"/>
  <c r="H37" i="3"/>
  <c r="G37" i="3"/>
  <c r="E31" i="4"/>
  <c r="G32" i="7"/>
  <c r="F31" i="4"/>
  <c r="G31" i="4"/>
  <c r="H29" i="3"/>
  <c r="G29" i="3"/>
  <c r="E23" i="4"/>
  <c r="G24" i="7"/>
  <c r="F23" i="4"/>
  <c r="G23" i="4"/>
  <c r="H21" i="3"/>
  <c r="G21" i="3"/>
  <c r="E15" i="4"/>
  <c r="G16" i="7"/>
  <c r="F15" i="4"/>
  <c r="G15" i="4"/>
  <c r="H13" i="3"/>
  <c r="G13" i="3"/>
  <c r="G8" i="7"/>
  <c r="F7" i="4"/>
  <c r="E7" i="4"/>
  <c r="G7" i="7"/>
  <c r="F6" i="4"/>
  <c r="E6" i="4"/>
  <c r="H12" i="3"/>
  <c r="G12" i="3"/>
  <c r="D55" i="7"/>
  <c r="F55" i="7"/>
  <c r="E55" i="7"/>
  <c r="C55" i="7"/>
  <c r="B55" i="7"/>
  <c r="B60" i="3"/>
  <c r="C54" i="4"/>
  <c r="H54" i="4"/>
  <c r="J54" i="4"/>
  <c r="K54" i="4"/>
  <c r="D54" i="4"/>
  <c r="I54" i="4"/>
  <c r="B54" i="4"/>
  <c r="E60" i="3"/>
  <c r="D47" i="7"/>
  <c r="F47" i="7"/>
  <c r="E47" i="7"/>
  <c r="C47" i="7"/>
  <c r="C46" i="4"/>
  <c r="B47" i="7"/>
  <c r="B52" i="3"/>
  <c r="H46" i="4"/>
  <c r="B46" i="4"/>
  <c r="K46" i="4"/>
  <c r="D46" i="4"/>
  <c r="I46" i="4"/>
  <c r="J46" i="4"/>
  <c r="E52" i="3"/>
  <c r="D39" i="7"/>
  <c r="F39" i="7"/>
  <c r="E39" i="7"/>
  <c r="C39" i="7"/>
  <c r="B39" i="7"/>
  <c r="B44" i="3"/>
  <c r="C38" i="4"/>
  <c r="J38" i="4"/>
  <c r="H38" i="4"/>
  <c r="K38" i="4"/>
  <c r="D38" i="4"/>
  <c r="I38" i="4"/>
  <c r="B38" i="4"/>
  <c r="E44" i="3"/>
  <c r="D31" i="7"/>
  <c r="F31" i="7"/>
  <c r="E31" i="7"/>
  <c r="C31" i="7"/>
  <c r="B31" i="7"/>
  <c r="C30" i="4"/>
  <c r="B36" i="3"/>
  <c r="B30" i="4"/>
  <c r="H30" i="4"/>
  <c r="K30" i="4"/>
  <c r="D30" i="4"/>
  <c r="I30" i="4"/>
  <c r="J30" i="4"/>
  <c r="E36" i="3"/>
  <c r="D23" i="7"/>
  <c r="F23" i="7"/>
  <c r="E23" i="7"/>
  <c r="C23" i="7"/>
  <c r="B23" i="7"/>
  <c r="B28" i="3"/>
  <c r="C22" i="4"/>
  <c r="B22" i="4"/>
  <c r="H22" i="4"/>
  <c r="K22" i="4"/>
  <c r="D22" i="4"/>
  <c r="J22" i="4"/>
  <c r="I22" i="4"/>
  <c r="E28" i="3"/>
  <c r="D15" i="7"/>
  <c r="F15" i="7"/>
  <c r="E15" i="7"/>
  <c r="C15" i="7"/>
  <c r="C14" i="4"/>
  <c r="B15" i="7"/>
  <c r="B20" i="3"/>
  <c r="B14" i="4"/>
  <c r="H14" i="4"/>
  <c r="K14" i="4"/>
  <c r="D14" i="4"/>
  <c r="I14" i="4"/>
  <c r="J14" i="4"/>
  <c r="E20" i="3"/>
  <c r="C54" i="7"/>
  <c r="D54" i="7"/>
  <c r="F54" i="7"/>
  <c r="E54" i="7"/>
  <c r="C53" i="4"/>
  <c r="B59" i="3"/>
  <c r="B54" i="7"/>
  <c r="H53" i="4"/>
  <c r="K53" i="4"/>
  <c r="D53" i="4"/>
  <c r="I53" i="4"/>
  <c r="B53" i="4"/>
  <c r="J53" i="4"/>
  <c r="E59" i="3"/>
  <c r="C46" i="7"/>
  <c r="D46" i="7"/>
  <c r="B46" i="7"/>
  <c r="F46" i="7"/>
  <c r="E46" i="7"/>
  <c r="C45" i="4"/>
  <c r="B51" i="3"/>
  <c r="H45" i="4"/>
  <c r="K45" i="4"/>
  <c r="D45" i="4"/>
  <c r="I45" i="4"/>
  <c r="B45" i="4"/>
  <c r="J45" i="4"/>
  <c r="E51" i="3"/>
  <c r="C38" i="7"/>
  <c r="D38" i="7"/>
  <c r="F38" i="7"/>
  <c r="E38" i="7"/>
  <c r="B38" i="7"/>
  <c r="C37" i="4"/>
  <c r="B43" i="3"/>
  <c r="H37" i="4"/>
  <c r="K37" i="4"/>
  <c r="D37" i="4"/>
  <c r="I37" i="4"/>
  <c r="B37" i="4"/>
  <c r="J37" i="4"/>
  <c r="E43" i="3"/>
  <c r="C30" i="7"/>
  <c r="D30" i="7"/>
  <c r="E30" i="7"/>
  <c r="F30" i="7"/>
  <c r="B30" i="7"/>
  <c r="C29" i="4"/>
  <c r="B35" i="3"/>
  <c r="H29" i="4"/>
  <c r="K29" i="4"/>
  <c r="D29" i="4"/>
  <c r="I29" i="4"/>
  <c r="B29" i="4"/>
  <c r="J29" i="4"/>
  <c r="E35" i="3"/>
  <c r="C22" i="7"/>
  <c r="D22" i="7"/>
  <c r="F22" i="7"/>
  <c r="C21" i="4"/>
  <c r="B27" i="3"/>
  <c r="E22" i="7"/>
  <c r="B22" i="7"/>
  <c r="H21" i="4"/>
  <c r="B21" i="4"/>
  <c r="K21" i="4"/>
  <c r="D21" i="4"/>
  <c r="I21" i="4"/>
  <c r="J21" i="4"/>
  <c r="E27" i="3"/>
  <c r="D14" i="7"/>
  <c r="F14" i="7"/>
  <c r="E14" i="7"/>
  <c r="C13" i="4"/>
  <c r="B19" i="3"/>
  <c r="H13" i="4"/>
  <c r="K13" i="4"/>
  <c r="D13" i="4"/>
  <c r="I13" i="4"/>
  <c r="J13" i="4"/>
  <c r="E19" i="3"/>
  <c r="E53" i="7"/>
  <c r="D53" i="7"/>
  <c r="B53" i="7"/>
  <c r="F53" i="7"/>
  <c r="B58" i="3"/>
  <c r="C53" i="7"/>
  <c r="C52" i="4"/>
  <c r="K52" i="4"/>
  <c r="D52" i="4"/>
  <c r="I52" i="4"/>
  <c r="B52" i="4"/>
  <c r="H52" i="4"/>
  <c r="J52" i="4"/>
  <c r="E58" i="3"/>
  <c r="E45" i="7"/>
  <c r="D45" i="7"/>
  <c r="F45" i="7"/>
  <c r="C44" i="4"/>
  <c r="C45" i="7"/>
  <c r="B50" i="3"/>
  <c r="B45" i="7"/>
  <c r="K44" i="4"/>
  <c r="D44" i="4"/>
  <c r="I44" i="4"/>
  <c r="B44" i="4"/>
  <c r="J44" i="4"/>
  <c r="H44" i="4"/>
  <c r="E50" i="3"/>
  <c r="E37" i="7"/>
  <c r="D37" i="7"/>
  <c r="F37" i="7"/>
  <c r="B37" i="7"/>
  <c r="C37" i="7"/>
  <c r="C36" i="4"/>
  <c r="B42" i="3"/>
  <c r="K36" i="4"/>
  <c r="D36" i="4"/>
  <c r="I36" i="4"/>
  <c r="B36" i="4"/>
  <c r="H36" i="4"/>
  <c r="J36" i="4"/>
  <c r="E42" i="3"/>
  <c r="E29" i="7"/>
  <c r="D29" i="7"/>
  <c r="B29" i="7"/>
  <c r="C28" i="4"/>
  <c r="F29" i="7"/>
  <c r="B34" i="3"/>
  <c r="C29" i="7"/>
  <c r="K28" i="4"/>
  <c r="D28" i="4"/>
  <c r="I28" i="4"/>
  <c r="J28" i="4"/>
  <c r="B28" i="4"/>
  <c r="H28" i="4"/>
  <c r="E34" i="3"/>
  <c r="E21" i="7"/>
  <c r="D21" i="7"/>
  <c r="B21" i="7"/>
  <c r="F21" i="7"/>
  <c r="C21" i="7"/>
  <c r="B26" i="3"/>
  <c r="C20" i="4"/>
  <c r="K20" i="4"/>
  <c r="D20" i="4"/>
  <c r="I20" i="4"/>
  <c r="H20" i="4"/>
  <c r="J20" i="4"/>
  <c r="B20" i="4"/>
  <c r="E26" i="3"/>
  <c r="E13" i="7"/>
  <c r="D13" i="7"/>
  <c r="F13" i="7"/>
  <c r="C12" i="4"/>
  <c r="B18" i="3"/>
  <c r="K12" i="4"/>
  <c r="D12" i="4"/>
  <c r="H12" i="4"/>
  <c r="I12" i="4"/>
  <c r="J12" i="4"/>
  <c r="E18" i="3"/>
  <c r="F52" i="7"/>
  <c r="B52" i="7"/>
  <c r="E52" i="7"/>
  <c r="C52" i="7"/>
  <c r="D52" i="7"/>
  <c r="C51" i="4"/>
  <c r="B57" i="3"/>
  <c r="K51" i="4"/>
  <c r="D51" i="4"/>
  <c r="I51" i="4"/>
  <c r="B51" i="4"/>
  <c r="J51" i="4"/>
  <c r="H51" i="4"/>
  <c r="E57" i="3"/>
  <c r="F44" i="7"/>
  <c r="B44" i="7"/>
  <c r="C44" i="7"/>
  <c r="B49" i="3"/>
  <c r="D44" i="7"/>
  <c r="E44" i="7"/>
  <c r="C43" i="4"/>
  <c r="K43" i="4"/>
  <c r="D43" i="4"/>
  <c r="I43" i="4"/>
  <c r="B43" i="4"/>
  <c r="J43" i="4"/>
  <c r="H43" i="4"/>
  <c r="E49" i="3"/>
  <c r="F36" i="7"/>
  <c r="B36" i="7"/>
  <c r="C36" i="7"/>
  <c r="E36" i="7"/>
  <c r="D36" i="7"/>
  <c r="C35" i="4"/>
  <c r="B41" i="3"/>
  <c r="K35" i="4"/>
  <c r="D35" i="4"/>
  <c r="I35" i="4"/>
  <c r="B35" i="4"/>
  <c r="J35" i="4"/>
  <c r="H35" i="4"/>
  <c r="E41" i="3"/>
  <c r="F28" i="7"/>
  <c r="B28" i="7"/>
  <c r="E28" i="7"/>
  <c r="C28" i="7"/>
  <c r="D28" i="7"/>
  <c r="B33" i="3"/>
  <c r="C27" i="4"/>
  <c r="K27" i="4"/>
  <c r="D27" i="4"/>
  <c r="I27" i="4"/>
  <c r="J27" i="4"/>
  <c r="B27" i="4"/>
  <c r="H27" i="4"/>
  <c r="E33" i="3"/>
  <c r="F20" i="7"/>
  <c r="B20" i="7"/>
  <c r="C20" i="7"/>
  <c r="E20" i="7"/>
  <c r="D20" i="7"/>
  <c r="C19" i="4"/>
  <c r="B25" i="3"/>
  <c r="K19" i="4"/>
  <c r="D19" i="4"/>
  <c r="I19" i="4"/>
  <c r="B19" i="4"/>
  <c r="J19" i="4"/>
  <c r="H19" i="4"/>
  <c r="E25" i="3"/>
  <c r="F12" i="7"/>
  <c r="E12" i="7"/>
  <c r="D12" i="7"/>
  <c r="B17" i="3"/>
  <c r="C11" i="4"/>
  <c r="K11" i="4"/>
  <c r="D11" i="4"/>
  <c r="I11" i="4"/>
  <c r="J11" i="4"/>
  <c r="H11" i="4"/>
  <c r="E17" i="3"/>
  <c r="F51" i="7"/>
  <c r="D51" i="7"/>
  <c r="B51" i="7"/>
  <c r="E51" i="7"/>
  <c r="C51" i="7"/>
  <c r="C50" i="4"/>
  <c r="B56" i="3"/>
  <c r="I50" i="4"/>
  <c r="B50" i="4"/>
  <c r="J50" i="4"/>
  <c r="K50" i="4"/>
  <c r="H50" i="4"/>
  <c r="D50" i="4"/>
  <c r="E56" i="3"/>
  <c r="F43" i="7"/>
  <c r="D43" i="7"/>
  <c r="B43" i="7"/>
  <c r="B48" i="3"/>
  <c r="C43" i="7"/>
  <c r="E43" i="7"/>
  <c r="C42" i="4"/>
  <c r="I42" i="4"/>
  <c r="B42" i="4"/>
  <c r="K42" i="4"/>
  <c r="D42" i="4"/>
  <c r="J42" i="4"/>
  <c r="H42" i="4"/>
  <c r="E48" i="3"/>
  <c r="F35" i="7"/>
  <c r="D35" i="7"/>
  <c r="B35" i="7"/>
  <c r="B40" i="3"/>
  <c r="E35" i="7"/>
  <c r="C35" i="7"/>
  <c r="C34" i="4"/>
  <c r="I34" i="4"/>
  <c r="B34" i="4"/>
  <c r="J34" i="4"/>
  <c r="K34" i="4"/>
  <c r="D34" i="4"/>
  <c r="H34" i="4"/>
  <c r="E40" i="3"/>
  <c r="F27" i="7"/>
  <c r="D27" i="7"/>
  <c r="B27" i="7"/>
  <c r="B32" i="3"/>
  <c r="C27" i="7"/>
  <c r="E27" i="7"/>
  <c r="C26" i="4"/>
  <c r="I26" i="4"/>
  <c r="K26" i="4"/>
  <c r="J26" i="4"/>
  <c r="B26" i="4"/>
  <c r="D26" i="4"/>
  <c r="H26" i="4"/>
  <c r="E32" i="3"/>
  <c r="F19" i="7"/>
  <c r="D19" i="7"/>
  <c r="B19" i="7"/>
  <c r="B24" i="3"/>
  <c r="E19" i="7"/>
  <c r="C19" i="7"/>
  <c r="C18" i="4"/>
  <c r="I18" i="4"/>
  <c r="B18" i="4"/>
  <c r="J18" i="4"/>
  <c r="H18" i="4"/>
  <c r="K18" i="4"/>
  <c r="D18" i="4"/>
  <c r="E24" i="3"/>
  <c r="C50" i="7"/>
  <c r="E50" i="7"/>
  <c r="F50" i="7"/>
  <c r="B50" i="7"/>
  <c r="D50" i="7"/>
  <c r="B55" i="3"/>
  <c r="C49" i="4"/>
  <c r="I49" i="4"/>
  <c r="B49" i="4"/>
  <c r="J49" i="4"/>
  <c r="H49" i="4"/>
  <c r="K49" i="4"/>
  <c r="D49" i="4"/>
  <c r="E55" i="3"/>
  <c r="C42" i="7"/>
  <c r="E42" i="7"/>
  <c r="F42" i="7"/>
  <c r="D42" i="7"/>
  <c r="B42" i="7"/>
  <c r="C41" i="4"/>
  <c r="B47" i="3"/>
  <c r="B41" i="4"/>
  <c r="J41" i="4"/>
  <c r="H41" i="4"/>
  <c r="K41" i="4"/>
  <c r="D41" i="4"/>
  <c r="I41" i="4"/>
  <c r="E47" i="3"/>
  <c r="C34" i="7"/>
  <c r="E34" i="7"/>
  <c r="F34" i="7"/>
  <c r="D34" i="7"/>
  <c r="B34" i="7"/>
  <c r="B39" i="3"/>
  <c r="C33" i="4"/>
  <c r="J33" i="4"/>
  <c r="H33" i="4"/>
  <c r="I33" i="4"/>
  <c r="K33" i="4"/>
  <c r="D33" i="4"/>
  <c r="B33" i="4"/>
  <c r="E39" i="3"/>
  <c r="C26" i="7"/>
  <c r="E26" i="7"/>
  <c r="F26" i="7"/>
  <c r="D26" i="7"/>
  <c r="B26" i="7"/>
  <c r="C25" i="4"/>
  <c r="B31" i="3"/>
  <c r="J25" i="4"/>
  <c r="B25" i="4"/>
  <c r="I25" i="4"/>
  <c r="H25" i="4"/>
  <c r="K25" i="4"/>
  <c r="D25" i="4"/>
  <c r="E31" i="3"/>
  <c r="C18" i="7"/>
  <c r="E18" i="7"/>
  <c r="F18" i="7"/>
  <c r="D18" i="7"/>
  <c r="B18" i="7"/>
  <c r="B23" i="3"/>
  <c r="C17" i="4"/>
  <c r="J17" i="4"/>
  <c r="B17" i="4"/>
  <c r="H17" i="4"/>
  <c r="I17" i="4"/>
  <c r="K17" i="4"/>
  <c r="D17" i="4"/>
  <c r="E23" i="3"/>
  <c r="E49" i="7"/>
  <c r="B49" i="7"/>
  <c r="F49" i="7"/>
  <c r="C49" i="7"/>
  <c r="D49" i="7"/>
  <c r="B54" i="3"/>
  <c r="C48" i="4"/>
  <c r="B48" i="4"/>
  <c r="J48" i="4"/>
  <c r="H48" i="4"/>
  <c r="K48" i="4"/>
  <c r="D48" i="4"/>
  <c r="I48" i="4"/>
  <c r="E54" i="3"/>
  <c r="E41" i="7"/>
  <c r="B41" i="7"/>
  <c r="F41" i="7"/>
  <c r="C41" i="7"/>
  <c r="B46" i="3"/>
  <c r="D41" i="7"/>
  <c r="C40" i="4"/>
  <c r="J40" i="4"/>
  <c r="H40" i="4"/>
  <c r="K40" i="4"/>
  <c r="D40" i="4"/>
  <c r="I40" i="4"/>
  <c r="B40" i="4"/>
  <c r="E46" i="3"/>
  <c r="E33" i="7"/>
  <c r="B33" i="7"/>
  <c r="F33" i="7"/>
  <c r="C33" i="7"/>
  <c r="D33" i="7"/>
  <c r="B38" i="3"/>
  <c r="C32" i="4"/>
  <c r="J32" i="4"/>
  <c r="H32" i="4"/>
  <c r="K32" i="4"/>
  <c r="D32" i="4"/>
  <c r="I32" i="4"/>
  <c r="B32" i="4"/>
  <c r="E38" i="3"/>
  <c r="E25" i="7"/>
  <c r="B25" i="7"/>
  <c r="F25" i="7"/>
  <c r="C25" i="7"/>
  <c r="B30" i="3"/>
  <c r="C24" i="4"/>
  <c r="D25" i="7"/>
  <c r="J24" i="4"/>
  <c r="B24" i="4"/>
  <c r="H24" i="4"/>
  <c r="K24" i="4"/>
  <c r="D24" i="4"/>
  <c r="I24" i="4"/>
  <c r="E30" i="3"/>
  <c r="E17" i="7"/>
  <c r="B17" i="7"/>
  <c r="F17" i="7"/>
  <c r="C17" i="7"/>
  <c r="D17" i="7"/>
  <c r="B22" i="3"/>
  <c r="C16" i="4"/>
  <c r="J16" i="4"/>
  <c r="B16" i="4"/>
  <c r="H16" i="4"/>
  <c r="K16" i="4"/>
  <c r="D16" i="4"/>
  <c r="I16" i="4"/>
  <c r="E22" i="3"/>
  <c r="C56" i="7"/>
  <c r="E56" i="7"/>
  <c r="F56" i="7"/>
  <c r="C55" i="4"/>
  <c r="D56" i="7"/>
  <c r="B56" i="7"/>
  <c r="B61" i="3"/>
  <c r="J55" i="4"/>
  <c r="H55" i="4"/>
  <c r="K55" i="4"/>
  <c r="D55" i="4"/>
  <c r="I55" i="4"/>
  <c r="B55" i="4"/>
  <c r="E61" i="3"/>
  <c r="D48" i="7"/>
  <c r="C48" i="7"/>
  <c r="E48" i="7"/>
  <c r="C47" i="4"/>
  <c r="B48" i="7"/>
  <c r="B53" i="3"/>
  <c r="F48" i="7"/>
  <c r="J47" i="4"/>
  <c r="H47" i="4"/>
  <c r="B47" i="4"/>
  <c r="K47" i="4"/>
  <c r="D47" i="4"/>
  <c r="I47" i="4"/>
  <c r="E53" i="3"/>
  <c r="D40" i="7"/>
  <c r="C40" i="7"/>
  <c r="E40" i="7"/>
  <c r="C39" i="4"/>
  <c r="F40" i="7"/>
  <c r="B40" i="7"/>
  <c r="B45" i="3"/>
  <c r="J39" i="4"/>
  <c r="H39" i="4"/>
  <c r="K39" i="4"/>
  <c r="D39" i="4"/>
  <c r="I39" i="4"/>
  <c r="B39" i="4"/>
  <c r="E45" i="3"/>
  <c r="D32" i="7"/>
  <c r="C32" i="7"/>
  <c r="E32" i="7"/>
  <c r="F32" i="7"/>
  <c r="B32" i="7"/>
  <c r="C31" i="4"/>
  <c r="B37" i="3"/>
  <c r="J31" i="4"/>
  <c r="B31" i="4"/>
  <c r="H31" i="4"/>
  <c r="K31" i="4"/>
  <c r="D31" i="4"/>
  <c r="I31" i="4"/>
  <c r="E37" i="3"/>
  <c r="D24" i="7"/>
  <c r="C24" i="7"/>
  <c r="E24" i="7"/>
  <c r="C23" i="4"/>
  <c r="B24" i="7"/>
  <c r="F24" i="7"/>
  <c r="B29" i="3"/>
  <c r="J23" i="4"/>
  <c r="B23" i="4"/>
  <c r="H23" i="4"/>
  <c r="K23" i="4"/>
  <c r="D23" i="4"/>
  <c r="I23" i="4"/>
  <c r="E29" i="3"/>
  <c r="D16" i="7"/>
  <c r="C16" i="7"/>
  <c r="E16" i="7"/>
  <c r="C15" i="4"/>
  <c r="F16" i="7"/>
  <c r="B16" i="7"/>
  <c r="B21" i="3"/>
  <c r="J15" i="4"/>
  <c r="B15" i="4"/>
  <c r="H15" i="4"/>
  <c r="K15" i="4"/>
  <c r="D15" i="4"/>
  <c r="I15" i="4"/>
  <c r="E21" i="3"/>
  <c r="F11" i="7"/>
  <c r="C10" i="4"/>
  <c r="B16" i="3"/>
  <c r="D11" i="7"/>
  <c r="E11" i="7"/>
  <c r="F10" i="7"/>
  <c r="C9" i="4"/>
  <c r="B15" i="3"/>
  <c r="E10" i="7"/>
  <c r="D10" i="7"/>
  <c r="J9" i="4"/>
  <c r="H9" i="4"/>
  <c r="K9" i="4"/>
  <c r="D9" i="4"/>
  <c r="I9" i="4"/>
  <c r="E7" i="7"/>
  <c r="F7" i="7"/>
  <c r="I6" i="4"/>
  <c r="H6" i="4"/>
  <c r="K6" i="4"/>
  <c r="J6" i="4"/>
  <c r="F9" i="7"/>
  <c r="C8" i="4"/>
  <c r="B14" i="3"/>
  <c r="E9" i="7"/>
  <c r="D9" i="7"/>
  <c r="J8" i="4"/>
  <c r="K8" i="4"/>
  <c r="D8" i="4"/>
  <c r="I8" i="4"/>
  <c r="H8" i="4"/>
  <c r="F8" i="7"/>
  <c r="C7" i="4"/>
  <c r="E8" i="7"/>
  <c r="B13" i="3"/>
  <c r="D8" i="7"/>
  <c r="K7" i="4"/>
  <c r="D7" i="4"/>
  <c r="I7" i="4"/>
  <c r="J7" i="4"/>
  <c r="H7" i="4"/>
  <c r="K10" i="4"/>
  <c r="J10" i="4"/>
  <c r="I10" i="4"/>
  <c r="H10" i="4"/>
  <c r="D10" i="4"/>
  <c r="E16" i="3"/>
  <c r="E12" i="3"/>
  <c r="E15" i="3"/>
  <c r="E14" i="3"/>
  <c r="E13" i="3"/>
  <c r="I33" i="9" l="1"/>
  <c r="I50" i="9"/>
  <c r="I8" i="9"/>
  <c r="I7" i="9"/>
  <c r="G7" i="4"/>
  <c r="I21" i="9"/>
  <c r="I26" i="9"/>
  <c r="I13" i="9"/>
  <c r="I29" i="9"/>
  <c r="I15" i="9"/>
  <c r="I34" i="9"/>
  <c r="I55" i="9"/>
  <c r="I19" i="9"/>
  <c r="I12" i="9"/>
  <c r="I39" i="9"/>
  <c r="I51" i="9"/>
  <c r="I32" i="9"/>
  <c r="I46" i="9"/>
  <c r="I43" i="9"/>
  <c r="I38" i="9"/>
  <c r="I54" i="9"/>
  <c r="I36" i="9"/>
  <c r="I17" i="9"/>
  <c r="I40" i="9"/>
  <c r="I23" i="9"/>
  <c r="I42" i="9"/>
  <c r="I20" i="9"/>
  <c r="I48" i="9"/>
  <c r="I35" i="9"/>
  <c r="I45" i="9"/>
  <c r="I9" i="9"/>
  <c r="I28" i="9"/>
  <c r="I10" i="9"/>
  <c r="I22" i="9"/>
  <c r="I31" i="9"/>
  <c r="I27" i="9"/>
  <c r="I52" i="9"/>
  <c r="I53" i="9"/>
  <c r="I11" i="9"/>
  <c r="I30" i="9"/>
  <c r="I47" i="9"/>
  <c r="I41" i="9"/>
  <c r="I16" i="9"/>
  <c r="I37" i="9"/>
  <c r="I24" i="9"/>
  <c r="I44" i="9"/>
  <c r="I25" i="9"/>
  <c r="I14" i="9"/>
  <c r="I49" i="9"/>
  <c r="I18" i="9"/>
  <c r="I6" i="9"/>
  <c r="H6" i="9"/>
  <c r="G13" i="4"/>
  <c r="G8" i="4"/>
  <c r="G12" i="4"/>
  <c r="G6" i="4"/>
  <c r="AC44" i="3"/>
  <c r="AC28" i="3"/>
  <c r="AC20" i="3"/>
  <c r="AC25" i="3"/>
  <c r="AC33" i="3"/>
  <c r="AC41" i="3"/>
  <c r="AC21" i="3"/>
  <c r="AC29" i="3"/>
  <c r="AC37" i="3"/>
  <c r="AC57" i="3"/>
  <c r="AC26" i="3"/>
  <c r="AC50" i="3"/>
  <c r="AC58" i="3"/>
  <c r="AC43" i="3"/>
  <c r="AC59" i="3"/>
  <c r="AC31" i="3"/>
  <c r="AC47" i="3"/>
  <c r="AC32" i="3"/>
  <c r="AC56" i="3"/>
  <c r="AC23" i="3"/>
  <c r="AC39" i="3"/>
  <c r="AC55" i="3"/>
  <c r="AC52" i="3"/>
  <c r="AC45" i="3"/>
  <c r="AC53" i="3"/>
  <c r="AC61" i="3"/>
  <c r="AC22" i="3"/>
  <c r="AC30" i="3"/>
  <c r="AC38" i="3"/>
  <c r="AC46" i="3"/>
  <c r="AC54" i="3"/>
  <c r="AC17" i="3"/>
  <c r="AC49" i="3"/>
  <c r="AC36" i="3"/>
  <c r="AC60" i="3"/>
  <c r="AC24" i="3"/>
  <c r="AC40" i="3"/>
  <c r="AC48" i="3"/>
  <c r="AC18" i="3"/>
  <c r="AC34" i="3"/>
  <c r="AC42" i="3"/>
  <c r="AC19" i="3"/>
  <c r="AC27" i="3"/>
  <c r="AC35" i="3"/>
  <c r="AC51" i="3"/>
  <c r="AC15" i="3"/>
  <c r="AC13" i="3"/>
  <c r="AC16" i="3"/>
  <c r="AC12" i="3"/>
  <c r="AC14" i="3"/>
  <c r="O9" i="3"/>
  <c r="D9" i="3"/>
  <c r="G5" i="7"/>
  <c r="I7" i="3" l="1"/>
  <c r="B10" i="7"/>
  <c r="B12" i="7"/>
  <c r="B13" i="4"/>
  <c r="B9" i="4"/>
  <c r="B10" i="4"/>
  <c r="C11" i="7"/>
  <c r="C10" i="7"/>
  <c r="B13" i="7"/>
  <c r="C13" i="7"/>
  <c r="C12" i="7"/>
  <c r="B11" i="7"/>
  <c r="B12" i="4"/>
  <c r="C14" i="7"/>
  <c r="B14" i="7"/>
  <c r="B11" i="4"/>
  <c r="B8" i="4"/>
  <c r="C8" i="7"/>
  <c r="B8" i="7"/>
  <c r="B7" i="7"/>
  <c r="C9" i="7"/>
  <c r="B7" i="4"/>
  <c r="B9" i="7"/>
  <c r="C7" i="7"/>
  <c r="Q8" i="1"/>
  <c r="Q6" i="1"/>
  <c r="A5" i="7" l="1"/>
  <c r="E5" i="7"/>
  <c r="R6" i="1"/>
</calcChain>
</file>

<file path=xl/sharedStrings.xml><?xml version="1.0" encoding="utf-8"?>
<sst xmlns="http://schemas.openxmlformats.org/spreadsheetml/2006/main" count="1041" uniqueCount="793">
  <si>
    <t>Event Countdown</t>
  </si>
  <si>
    <t>Hotel Reservation Deadline</t>
  </si>
  <si>
    <t>PARIS JUDO GRAND SLAM 2022</t>
  </si>
  <si>
    <t>5 &amp; 6 FEBRUARY 2022</t>
  </si>
  <si>
    <t>SINT. MAARTEN JUDO FEDERATION</t>
  </si>
  <si>
    <t>AFG</t>
  </si>
  <si>
    <t>ALB</t>
  </si>
  <si>
    <t>ALG</t>
  </si>
  <si>
    <t>ASA</t>
  </si>
  <si>
    <t>AND</t>
  </si>
  <si>
    <t>ANG</t>
  </si>
  <si>
    <t>ARG</t>
  </si>
  <si>
    <t>ARM</t>
  </si>
  <si>
    <t>AUS</t>
  </si>
  <si>
    <t>AUT</t>
  </si>
  <si>
    <t>AZE</t>
  </si>
  <si>
    <t>BAH</t>
  </si>
  <si>
    <t>BRN</t>
  </si>
  <si>
    <t>BAN</t>
  </si>
  <si>
    <t>BAR</t>
  </si>
  <si>
    <t>BLR</t>
  </si>
  <si>
    <t>BEL</t>
  </si>
  <si>
    <t>BIZ</t>
  </si>
  <si>
    <t>BEN</t>
  </si>
  <si>
    <t>BHU</t>
  </si>
  <si>
    <t>BOL</t>
  </si>
  <si>
    <t>BIH</t>
  </si>
  <si>
    <t>BOT</t>
  </si>
  <si>
    <t>BRA</t>
  </si>
  <si>
    <t>BRU</t>
  </si>
  <si>
    <t>BUL</t>
  </si>
  <si>
    <t>BUR</t>
  </si>
  <si>
    <t>BDI</t>
  </si>
  <si>
    <t>CAM</t>
  </si>
  <si>
    <t>CMR</t>
  </si>
  <si>
    <t>CAN</t>
  </si>
  <si>
    <t>CAY</t>
  </si>
  <si>
    <t>CPV</t>
  </si>
  <si>
    <t>CAF</t>
  </si>
  <si>
    <t>CHA</t>
  </si>
  <si>
    <t>CHI</t>
  </si>
  <si>
    <t>TPE</t>
  </si>
  <si>
    <t>COL</t>
  </si>
  <si>
    <t>COM</t>
  </si>
  <si>
    <t>CGO</t>
  </si>
  <si>
    <t>COK</t>
  </si>
  <si>
    <t>CRC</t>
  </si>
  <si>
    <t>CIV</t>
  </si>
  <si>
    <t>CRO</t>
  </si>
  <si>
    <t>CUB</t>
  </si>
  <si>
    <t>CUW</t>
  </si>
  <si>
    <t>CYP</t>
  </si>
  <si>
    <t>CZE</t>
  </si>
  <si>
    <t>PRK</t>
  </si>
  <si>
    <t>COD</t>
  </si>
  <si>
    <t>DEN</t>
  </si>
  <si>
    <t>DJI</t>
  </si>
  <si>
    <t>DOM</t>
  </si>
  <si>
    <t>ECU</t>
  </si>
  <si>
    <t>EGY</t>
  </si>
  <si>
    <t>ESA</t>
  </si>
  <si>
    <t>GEQ</t>
  </si>
  <si>
    <t>EST</t>
  </si>
  <si>
    <t>SWZ</t>
  </si>
  <si>
    <t>ETH</t>
  </si>
  <si>
    <t>FRO</t>
  </si>
  <si>
    <t>FIJ</t>
  </si>
  <si>
    <t>FIN</t>
  </si>
  <si>
    <t>FRA</t>
  </si>
  <si>
    <t>PYF</t>
  </si>
  <si>
    <t>GAB</t>
  </si>
  <si>
    <t>GAM</t>
  </si>
  <si>
    <t>GEO</t>
  </si>
  <si>
    <t>GER</t>
  </si>
  <si>
    <t>GHA</t>
  </si>
  <si>
    <t>GBR</t>
  </si>
  <si>
    <t>GRE</t>
  </si>
  <si>
    <t>GUM</t>
  </si>
  <si>
    <t>GUA</t>
  </si>
  <si>
    <t>GUI</t>
  </si>
  <si>
    <t>GBS</t>
  </si>
  <si>
    <t>GUY</t>
  </si>
  <si>
    <t>HAI</t>
  </si>
  <si>
    <t>HON</t>
  </si>
  <si>
    <t>HKG</t>
  </si>
  <si>
    <t>HUN</t>
  </si>
  <si>
    <t>IND</t>
  </si>
  <si>
    <t>ISL</t>
  </si>
  <si>
    <t>INA</t>
  </si>
  <si>
    <t>IRQ</t>
  </si>
  <si>
    <t>IRL</t>
  </si>
  <si>
    <t>ISR</t>
  </si>
  <si>
    <t>ITA</t>
  </si>
  <si>
    <t>JAM</t>
  </si>
  <si>
    <t>JPN</t>
  </si>
  <si>
    <t>JOR</t>
  </si>
  <si>
    <t>KAZ</t>
  </si>
  <si>
    <t>KEN</t>
  </si>
  <si>
    <t>KIR</t>
  </si>
  <si>
    <t>KOS</t>
  </si>
  <si>
    <t>KUW</t>
  </si>
  <si>
    <t>KGZ</t>
  </si>
  <si>
    <t>LAO</t>
  </si>
  <si>
    <t>LAT</t>
  </si>
  <si>
    <t>LBN</t>
  </si>
  <si>
    <t>LES</t>
  </si>
  <si>
    <t>LBR</t>
  </si>
  <si>
    <t>LBA</t>
  </si>
  <si>
    <t>LIE</t>
  </si>
  <si>
    <t>LTU</t>
  </si>
  <si>
    <t>LUX</t>
  </si>
  <si>
    <t>MAC</t>
  </si>
  <si>
    <t>MAD</t>
  </si>
  <si>
    <t>MAW</t>
  </si>
  <si>
    <t>MAS</t>
  </si>
  <si>
    <t>MLI</t>
  </si>
  <si>
    <t>MLT</t>
  </si>
  <si>
    <t>MHL</t>
  </si>
  <si>
    <t>MTN</t>
  </si>
  <si>
    <t>MRI</t>
  </si>
  <si>
    <t>MEX</t>
  </si>
  <si>
    <t>MON</t>
  </si>
  <si>
    <t>MGL</t>
  </si>
  <si>
    <t>MNE</t>
  </si>
  <si>
    <t>MAR</t>
  </si>
  <si>
    <t>MOZ</t>
  </si>
  <si>
    <t>MYA</t>
  </si>
  <si>
    <t>NAM</t>
  </si>
  <si>
    <t>NRU</t>
  </si>
  <si>
    <t>NEP</t>
  </si>
  <si>
    <t>NED</t>
  </si>
  <si>
    <t>NCL</t>
  </si>
  <si>
    <t>NZL</t>
  </si>
  <si>
    <t>NCA</t>
  </si>
  <si>
    <t>NIG</t>
  </si>
  <si>
    <t>NGR</t>
  </si>
  <si>
    <t>NIU</t>
  </si>
  <si>
    <t>NFI</t>
  </si>
  <si>
    <t>MKD</t>
  </si>
  <si>
    <t>MNP</t>
  </si>
  <si>
    <t>NOR</t>
  </si>
  <si>
    <t>PAK</t>
  </si>
  <si>
    <t>PAR</t>
  </si>
  <si>
    <t>PLW</t>
  </si>
  <si>
    <t>PLE</t>
  </si>
  <si>
    <t>PAN</t>
  </si>
  <si>
    <t>PNG</t>
  </si>
  <si>
    <t>CHN</t>
  </si>
  <si>
    <t>PER</t>
  </si>
  <si>
    <t>PHI</t>
  </si>
  <si>
    <t>POL</t>
  </si>
  <si>
    <t>POR</t>
  </si>
  <si>
    <t>PUR</t>
  </si>
  <si>
    <t>QAT</t>
  </si>
  <si>
    <t>KOR</t>
  </si>
  <si>
    <t>MDA</t>
  </si>
  <si>
    <t>ROC</t>
  </si>
  <si>
    <t>ROU</t>
  </si>
  <si>
    <t>RUS</t>
  </si>
  <si>
    <t>RPC</t>
  </si>
  <si>
    <t>RWA</t>
  </si>
  <si>
    <t>LCA</t>
  </si>
  <si>
    <t>SAM</t>
  </si>
  <si>
    <t>SMR</t>
  </si>
  <si>
    <t>STP</t>
  </si>
  <si>
    <t>ZIM</t>
  </si>
  <si>
    <t>ZAM</t>
  </si>
  <si>
    <t>YEM</t>
  </si>
  <si>
    <t>VIE</t>
  </si>
  <si>
    <t>VEN</t>
  </si>
  <si>
    <t>VAN</t>
  </si>
  <si>
    <t>UZB</t>
  </si>
  <si>
    <t>URU</t>
  </si>
  <si>
    <t>USA</t>
  </si>
  <si>
    <t>TAN</t>
  </si>
  <si>
    <t>UAE</t>
  </si>
  <si>
    <t>UKR</t>
  </si>
  <si>
    <t>UGA</t>
  </si>
  <si>
    <t>TKM</t>
  </si>
  <si>
    <t>TUR</t>
  </si>
  <si>
    <t>TUN</t>
  </si>
  <si>
    <t>TTO</t>
  </si>
  <si>
    <t>TGA</t>
  </si>
  <si>
    <t>TOG</t>
  </si>
  <si>
    <t>TLS</t>
  </si>
  <si>
    <t>THA</t>
  </si>
  <si>
    <t>TJK</t>
  </si>
  <si>
    <t>SYR</t>
  </si>
  <si>
    <t>SUI</t>
  </si>
  <si>
    <t>SWE</t>
  </si>
  <si>
    <t>SUR</t>
  </si>
  <si>
    <t>SUD</t>
  </si>
  <si>
    <t>SRI</t>
  </si>
  <si>
    <t>ESP</t>
  </si>
  <si>
    <t>SSD</t>
  </si>
  <si>
    <t>RSA</t>
  </si>
  <si>
    <t>SOM</t>
  </si>
  <si>
    <t>SOL</t>
  </si>
  <si>
    <t>SLO</t>
  </si>
  <si>
    <t>SVK</t>
  </si>
  <si>
    <t>SXM</t>
  </si>
  <si>
    <t>SGP</t>
  </si>
  <si>
    <t>SLE</t>
  </si>
  <si>
    <t>SEY</t>
  </si>
  <si>
    <t>SRB</t>
  </si>
  <si>
    <t>SEN</t>
  </si>
  <si>
    <t>KSA</t>
  </si>
  <si>
    <t>ARU</t>
  </si>
  <si>
    <t>IRI</t>
  </si>
  <si>
    <t>NB</t>
  </si>
  <si>
    <t>JUDO_FEDERATION</t>
  </si>
  <si>
    <t>PAYS</t>
  </si>
  <si>
    <t>INITIALES_PAYS</t>
  </si>
  <si>
    <t>AFGHANISTAN</t>
  </si>
  <si>
    <t>ALBANIA</t>
  </si>
  <si>
    <t>ALGERIA</t>
  </si>
  <si>
    <t>AMERICAN SAMOA</t>
  </si>
  <si>
    <t>ANDORRA</t>
  </si>
  <si>
    <t>ANGOLA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</si>
  <si>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</si>
  <si>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</si>
  <si>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</si>
  <si>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</si>
  <si>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</si>
  <si>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</si>
  <si>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</si>
  <si>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</si>
  <si>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</si>
  <si>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</si>
  <si>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</si>
  <si>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</si>
  <si>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</si>
  <si>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</si>
  <si>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</si>
  <si>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</si>
  <si>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</si>
  <si>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</si>
  <si>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</si>
  <si>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</si>
  <si>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</si>
  <si>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</si>
  <si>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</si>
  <si>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</si>
  <si>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</si>
  <si>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</si>
  <si>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</si>
  <si>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</si>
  <si>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</si>
  <si>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</si>
  <si>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CHINESE TAIPEI</t>
  </si>
  <si>
    <t>COLOMBIA</t>
  </si>
  <si>
    <t>COMOROS</t>
  </si>
  <si>
    <t>CONGO</t>
  </si>
  <si>
    <t>COOK ISLANDS</t>
  </si>
  <si>
    <t>COSTA RICA</t>
  </si>
  <si>
    <t>CÔTE D'IVOIRE</t>
  </si>
  <si>
    <t>CROATIA</t>
  </si>
  <si>
    <t>CUBA</t>
  </si>
  <si>
    <t>CURACAO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</si>
  <si>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</si>
  <si>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</si>
  <si>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</si>
  <si>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</si>
  <si>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</si>
  <si>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</si>
  <si>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DOMINICAN REPUBLIC</t>
  </si>
  <si>
    <t>ECUADOR</t>
  </si>
  <si>
    <t>EGYPT</t>
  </si>
  <si>
    <t>EL SALVADOR</t>
  </si>
  <si>
    <t>EQUATORIAL GUINEA</t>
  </si>
  <si>
    <t>ESTONIA</t>
  </si>
  <si>
    <t>ESWATINI</t>
  </si>
  <si>
    <t>ETHIOPIA</t>
  </si>
  <si>
    <t>FAROE ISLANDS</t>
  </si>
  <si>
    <t>FIJI</t>
  </si>
  <si>
    <t>FINLAND</t>
  </si>
  <si>
    <t>FRANCE</t>
  </si>
  <si>
    <t>FRENCH POLYNESIA</t>
  </si>
  <si>
    <t>GABON</t>
  </si>
  <si>
    <t>GAMBIA</t>
  </si>
  <si>
    <t>GEORGIA</t>
  </si>
  <si>
    <t>GERMANY</t>
  </si>
  <si>
    <t>GHANA</t>
  </si>
  <si>
    <t>GREAT BRITAIN</t>
  </si>
  <si>
    <t>GREECE</t>
  </si>
  <si>
    <t>GUAM</t>
  </si>
  <si>
    <t>GUATEMALA</t>
  </si>
  <si>
    <t>GUINEA</t>
  </si>
  <si>
    <t>GUINEA-BISSAU</t>
  </si>
  <si>
    <t>GUYANA</t>
  </si>
  <si>
    <t>HAITI</t>
  </si>
  <si>
    <t>HONDURAS</t>
  </si>
  <si>
    <t>HONG KONG, CHINA</t>
  </si>
  <si>
    <t>HUNGARY</t>
  </si>
  <si>
    <t>ICELAND</t>
  </si>
  <si>
    <t>INDIA</t>
  </si>
  <si>
    <t>INDONESIA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</si>
  <si>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</si>
  <si>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</si>
  <si>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</si>
  <si>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</si>
  <si>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</si>
  <si>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</si>
  <si>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</si>
  <si>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</si>
  <si>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</si>
  <si>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</si>
  <si>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</si>
  <si>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</si>
  <si>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</si>
  <si>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</si>
  <si>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</si>
  <si>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</si>
  <si>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</si>
  <si>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</si>
  <si>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</si>
  <si>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</si>
  <si>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</si>
  <si>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</si>
  <si>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</si>
  <si>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MADAGASCAR</t>
  </si>
  <si>
    <t>MALAWI</t>
  </si>
  <si>
    <t>MALAYSIA</t>
  </si>
  <si>
    <t>MALI</t>
  </si>
  <si>
    <t>MALTA</t>
  </si>
  <si>
    <t>MARSHALL ISLANDS</t>
  </si>
  <si>
    <t>MAURITANIA</t>
  </si>
  <si>
    <t>MAURITIUS</t>
  </si>
  <si>
    <t>MEXICO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</si>
  <si>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</si>
  <si>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</si>
  <si>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</si>
  <si>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</si>
  <si>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</si>
  <si>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</si>
  <si>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</si>
  <si>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</si>
  <si>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</si>
  <si>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</si>
  <si>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</si>
  <si>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</si>
  <si>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</si>
  <si>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</si>
  <si>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</si>
  <si>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</si>
  <si>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</si>
  <si>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MACEDONIA</t>
  </si>
  <si>
    <t>NORTHERN MARIANA ISLANDS</t>
  </si>
  <si>
    <t>NORWAY</t>
  </si>
  <si>
    <t>PAKISTAN</t>
  </si>
  <si>
    <t>PALAU</t>
  </si>
  <si>
    <t>PALESTINE</t>
  </si>
  <si>
    <t>PANAMA</t>
  </si>
  <si>
    <t>PAPUA NEW GUINEA</t>
  </si>
  <si>
    <t>PARAGUAY</t>
  </si>
  <si>
    <t>PEOPLE'S REPUBLIC OF CHINA</t>
  </si>
  <si>
    <t>PERU</t>
  </si>
  <si>
    <t>PHILIPPINES</t>
  </si>
  <si>
    <t>POLAND</t>
  </si>
  <si>
    <t>PORTUGAL</t>
  </si>
  <si>
    <t>PUERTO RICO</t>
  </si>
  <si>
    <t>QATAR</t>
  </si>
  <si>
    <t>REPUBLIC OF KOREA</t>
  </si>
  <si>
    <t>REPUBLIC OF MOLDOVA</t>
  </si>
  <si>
    <t>ROMANIA</t>
  </si>
  <si>
    <t>RUSSIAN FEDERATION</t>
  </si>
  <si>
    <t>RUSSIAN PARALYMPIC COMMITTE</t>
  </si>
  <si>
    <t>RWANDA</t>
  </si>
  <si>
    <t>SAINT LUCIA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</si>
  <si>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</si>
  <si>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</si>
  <si>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</si>
  <si>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</si>
  <si>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</si>
  <si>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</si>
  <si>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</si>
  <si>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</si>
  <si>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</si>
  <si>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</si>
  <si>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</si>
  <si>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</si>
  <si>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</si>
  <si>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</si>
  <si>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</si>
  <si>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</si>
  <si>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</si>
  <si>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</si>
  <si>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</si>
  <si>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</si>
  <si>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</si>
  <si>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</si>
  <si>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</si>
  <si>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</si>
  <si>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</si>
  <si>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</si>
  <si>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</si>
  <si>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</si>
  <si>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</si>
  <si>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</si>
  <si>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</si>
  <si>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</si>
  <si>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</si>
  <si>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</si>
  <si>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</si>
  <si>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</si>
  <si>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</si>
  <si>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</si>
  <si>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</si>
  <si>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</si>
  <si>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</si>
  <si>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</si>
  <si>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</si>
  <si>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</si>
  <si>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</si>
  <si>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ARUBA (SUSPENDED)</t>
  </si>
  <si>
    <t>ISLAMIC REPUBLIC OF IRAN (SUSPENDED)</t>
  </si>
  <si>
    <t>AFGANISTAN JUDO FEDERATION</t>
  </si>
  <si>
    <t>ALBANIAN JUDO FEDERATION</t>
  </si>
  <si>
    <t>ALGERIAN JUDO FEDERATION</t>
  </si>
  <si>
    <t>AMERICAN SAMOA JUDO ASSOCIATION</t>
  </si>
  <si>
    <t>FEDERACIO ANDORRAN DE JUDO I JUJITSU</t>
  </si>
  <si>
    <t>FEDERACAO ANGOLANA DE JUDO</t>
  </si>
  <si>
    <t>CONFEDERACION ARGENTINA DE JUDO</t>
  </si>
  <si>
    <t>ARMENIA JUDO FEDERATION</t>
  </si>
  <si>
    <t>JUDO FEDERATION OF AUSTRALIA</t>
  </si>
  <si>
    <t>AUSTRIAN JUDO FEDERATION</t>
  </si>
  <si>
    <t>AZERBAIJAN JUDO FEDERATION</t>
  </si>
  <si>
    <t>BAHAMAS JUDO FEDERATION</t>
  </si>
  <si>
    <t>JUDO FEDERATION BAHRAIN</t>
  </si>
  <si>
    <t>BANGLADESH JUDO FEDERATION</t>
  </si>
  <si>
    <t>BARBADOS JUDO ASSOCIATION</t>
  </si>
  <si>
    <t>BELARUSIAN JUDO FEDERATION</t>
  </si>
  <si>
    <t>BELGIAN JUDO FEDERATION</t>
  </si>
  <si>
    <t>JUDO BELIZE FEDERATION</t>
  </si>
  <si>
    <t>FEDERATION BENINOISE DE JUDO</t>
  </si>
  <si>
    <t>BHUTAN JUDO ASSOCIATION</t>
  </si>
  <si>
    <t>BOLIVIAN JUDO FEDERATION</t>
  </si>
  <si>
    <t>JUDO FEDERATION OF BOSNIA AND HERZEGOVINA</t>
  </si>
  <si>
    <t>BOTSWANA JUDO FEDERATION</t>
  </si>
  <si>
    <t>CONFEDERAÇÃO BRASILEIRA DE JUDÔ</t>
  </si>
  <si>
    <t>BRUNEI</t>
  </si>
  <si>
    <t>BULGARIAN JUDO FEDERATION</t>
  </si>
  <si>
    <t>FEDERATION BURKINABE DE JUDO</t>
  </si>
  <si>
    <t>FEDERATION BURUNDAISE DE JUDO</t>
  </si>
  <si>
    <t>CAMBODIAN JUDO FEDERATION</t>
  </si>
  <si>
    <t>FEDERATION CAMEROUNAISE DE JUDO</t>
  </si>
  <si>
    <t>JUDO CANADA</t>
  </si>
  <si>
    <t>ASSOCIAÇÃO REGIONAL DE JUDO DE SANTIAGO SUL</t>
  </si>
  <si>
    <t>CAYMAN ISLANDS JUDO FEDERATION</t>
  </si>
  <si>
    <t>FÉDÉRATION CENTRAFRICAINE DE JUDO</t>
  </si>
  <si>
    <t>FÉDÉRATION TCHADIENNE DE JUDO</t>
  </si>
  <si>
    <t>FEDERACION DE JUDO DE CHILE</t>
  </si>
  <si>
    <t>CHINESE TAIPEI JUDO FEDERATION</t>
  </si>
  <si>
    <t>FEDERACION COLOMBIANA DE JUDO</t>
  </si>
  <si>
    <t>FEDERATION COMORIENNE DE JUDO ET DISCIPLINES ASSIMILÉES</t>
  </si>
  <si>
    <t>FÉDÉRATION DE LA RÉPUBLIQUE DU CONGO DE JUDO</t>
  </si>
  <si>
    <t>COOK ISLANDS JUDO ASSOCIATION</t>
  </si>
  <si>
    <t>FEDERACION COSTARRICENSE DE JUDO</t>
  </si>
  <si>
    <t>FÉDÉRATION IVOIRIENNE DE JUDO</t>
  </si>
  <si>
    <t>CROATIAN JUDO FEDERATION</t>
  </si>
  <si>
    <t>FEDERACION CUBANA DE JUDO</t>
  </si>
  <si>
    <t>CURACAO JUDO FEDERATION</t>
  </si>
  <si>
    <t>CYPRUS JUDO FEDERATION</t>
  </si>
  <si>
    <t>CZECH JUDO FEDERATION</t>
  </si>
  <si>
    <t>DPR KOREA JUDO ASSOCIATION</t>
  </si>
  <si>
    <t>FEDERATION CONGOLAISE DE JUDO</t>
  </si>
  <si>
    <t>DANISH JUDO FEDERATION</t>
  </si>
  <si>
    <t>FEDERATION DJIBOUTIENNE DE JUDO &amp; DISCIPLINES ASSOCIEES</t>
  </si>
  <si>
    <t>DOMINICAN REPUBLIC JUDO FEDERATION</t>
  </si>
  <si>
    <t>FEDERACION ECUATORIANA DE JUDO</t>
  </si>
  <si>
    <t>EGYPTIAN JUDO, AIKIDO, AND SUMO FEDERATION</t>
  </si>
  <si>
    <t>SALVADORIAN JUDO FEDERATION</t>
  </si>
  <si>
    <t>FEDERACION ECUATOGUINÉENNE DE JUDO</t>
  </si>
  <si>
    <t>ESTONIAN JUDO ASSOCIATION</t>
  </si>
  <si>
    <t>ESWATINI JUDO FEDERATION</t>
  </si>
  <si>
    <t>JUDO &amp; JU-JITSU ASSOCIATION (EJJA) (ETH)</t>
  </si>
  <si>
    <t>JUDO FAROE ISLANDS</t>
  </si>
  <si>
    <t>FIJI JUDO ASSOCIATION</t>
  </si>
  <si>
    <t>FINNISH JUDO ASSOCIATION</t>
  </si>
  <si>
    <t>FEDERATION FRANCAISE DE JUDO</t>
  </si>
  <si>
    <t>FÉDÉRATION POLYNÉSIENNE DE JUDO</t>
  </si>
  <si>
    <t>FÉDÉRATION GABONAISE DE JUDO</t>
  </si>
  <si>
    <t>GAMBIA JUDO FEDERATION</t>
  </si>
  <si>
    <t>GEORGIAN JUDO FEDERATION</t>
  </si>
  <si>
    <t>DEUTSCHER JUDO-BUND E.V.</t>
  </si>
  <si>
    <t>GHANA JUDO ASSOCIATION</t>
  </si>
  <si>
    <t>BRITISH JUDO ASSOCIATION</t>
  </si>
  <si>
    <t>HELLENIC JUDO FEDERATION</t>
  </si>
  <si>
    <t>GUAM JUDO ASSOCIATION</t>
  </si>
  <si>
    <t>FEDERACIÓN DEPORTIVA NACIONAL DE JUDO DE GUATEMALA</t>
  </si>
  <si>
    <t>FEDERATION GUINÉENNE DE JUDO</t>
  </si>
  <si>
    <t>FÉDÉRATION BISSAU GUINÉENNE DE JUDO</t>
  </si>
  <si>
    <t>GUYANA JUDO ASSOCIATION</t>
  </si>
  <si>
    <t>FEDERATION HAITIENNE DE JUDO</t>
  </si>
  <si>
    <t>FEDERACIONA NACIONAL HONDUREÑA DE JUDO</t>
  </si>
  <si>
    <t>THE JUDO ASSOCIATION OF HONG KONG, CHINA</t>
  </si>
  <si>
    <t>HUNGARIAN JUDO ASSOCIATION</t>
  </si>
  <si>
    <t>JUDO FEDERATION OF ICELAND</t>
  </si>
  <si>
    <t>JUDO FEDERATION OF INDIA</t>
  </si>
  <si>
    <t>INDONESIA JUDO FEDERATION</t>
  </si>
  <si>
    <t>IRAQI JUDO FEDERATION</t>
  </si>
  <si>
    <t>IRISH JUDO ASSOCIATION</t>
  </si>
  <si>
    <t>ISRAEL JUDO ASSOCIATION</t>
  </si>
  <si>
    <t>FEDERAZIONE ITALIANA JUDO LOTTA KARATE ARTI MARZIALI</t>
  </si>
  <si>
    <t>JAMAICA JUDO FEDERATION</t>
  </si>
  <si>
    <t>ALL JAPAN JUDO FEDERATION</t>
  </si>
  <si>
    <t>JORDAN JUDO FEDERATION</t>
  </si>
  <si>
    <t>KAZAKHSTAN JUDO FEDERATION</t>
  </si>
  <si>
    <t>KENYA JUDO FEDERATION</t>
  </si>
  <si>
    <t>KIRIBATI JUDO FEDERATION</t>
  </si>
  <si>
    <t>KOSOVA JUDO FEDERATION</t>
  </si>
  <si>
    <t>KUWAIT JUDO FEDERATION</t>
  </si>
  <si>
    <t>THE NATIONAL JUDO FEDERATION OF KYRGYZSTAN</t>
  </si>
  <si>
    <t>LAO JUDO FEDERATION</t>
  </si>
  <si>
    <t>LATVIAN JUDO FEDERATION</t>
  </si>
  <si>
    <t>FEDERATION LIBANAISE DE JUDO</t>
  </si>
  <si>
    <t>FEDERATION OF JUDO LESOTHO</t>
  </si>
  <si>
    <t>LIBERIAN JUDO FEDERATION</t>
  </si>
  <si>
    <t>LIBYAN JUDO FEDERATION</t>
  </si>
  <si>
    <t>LIECHTENSTEINER JUDOVERBAND</t>
  </si>
  <si>
    <t>LITHUANIAN JUDO FEDERATION</t>
  </si>
  <si>
    <t>FÉDÉRATION LUXEMBOURGEOISE ARTS MARTIAUX</t>
  </si>
  <si>
    <t>MACAU JUDOKAN</t>
  </si>
  <si>
    <t>FÉDÉRATION MALGACHE DE JUDO</t>
  </si>
  <si>
    <t>JUDO ASSOCIATION OF MALAWI</t>
  </si>
  <si>
    <t>MALAYSIA JUDO FEDERATION</t>
  </si>
  <si>
    <t>FÉDÉRATION MALIENNE DE JUDO ET DISCIPLINES ASSOCIÉES</t>
  </si>
  <si>
    <t>MALTA JUDO FEDERATION &amp; ASSOCIATED DISCIPLINES</t>
  </si>
  <si>
    <t>MARSHALL ISLANDS JUDO ASSOCIATION</t>
  </si>
  <si>
    <t>FEDERATION MAURITANIENNE DE JUDO</t>
  </si>
  <si>
    <t>MAURITIUS JUDO FEDERATION</t>
  </si>
  <si>
    <t>FEDERACION MEXICANA DE JUDO</t>
  </si>
  <si>
    <t>FÉDÉRATION MONÉGASQUE DE JUDO</t>
  </si>
  <si>
    <t>MONGOLIAN JUDO ASSOCIATION</t>
  </si>
  <si>
    <t>MONTENEGRO JUDO FEDERATION</t>
  </si>
  <si>
    <t>FÉDÉRATION ROYALE MAROCAINE DE JUDO</t>
  </si>
  <si>
    <t>MOZAMBIQUE JUDO FEDERATION</t>
  </si>
  <si>
    <t>MYANMAR JUDO FEDERATION</t>
  </si>
  <si>
    <t>NAMIBIAN AMATEUR JUDO ASSOCIATION</t>
  </si>
  <si>
    <t>NAURU JUDO ASSOCIATION</t>
  </si>
  <si>
    <t>NEPAL JUDO ASSOCIATION</t>
  </si>
  <si>
    <t>JUDO BOND NEDERLAND</t>
  </si>
  <si>
    <t>LIGUE DE JUDO DE NOUVELLE CALÉDONIELEDONIA</t>
  </si>
  <si>
    <t>NEW ZEALAND JUDO FEDERATION INC.</t>
  </si>
  <si>
    <t>FEDERACIÓN DE JUDO DE NICARAGUA</t>
  </si>
  <si>
    <t>NIGER JUDO FEDERATION</t>
  </si>
  <si>
    <t>NIGERIA JUDO FEDERATION</t>
  </si>
  <si>
    <t>NIUE ISLAND JUDO ASSOCIATION</t>
  </si>
  <si>
    <t>JUDO FEDERATION OF MACEDONIA</t>
  </si>
  <si>
    <t>NORTHERN MARIANAS JUDO ASSOCIATION</t>
  </si>
  <si>
    <t>NORWEGIAN JUDO FEDERATION</t>
  </si>
  <si>
    <t>PAKISTAN JUDO FEDERATION</t>
  </si>
  <si>
    <t>PALAU JUDO FEDERATION</t>
  </si>
  <si>
    <t>PALESTINIAN JUDO FEDERATION</t>
  </si>
  <si>
    <t>FEDERACIÓN UNIDA DE JUDO DE PANAMA</t>
  </si>
  <si>
    <t>PAPUA NEW GUINEA JUDO FEDERATION</t>
  </si>
  <si>
    <t>PARAGUAYAN JUDO FEDERATION</t>
  </si>
  <si>
    <t>CHINESE JUDO ASSOCIATION</t>
  </si>
  <si>
    <t>FEDERACIÓN DEPORTIVA PERUANA DE JUDO</t>
  </si>
  <si>
    <t>PHILIPPINE JUDO FEDERATION, INC.</t>
  </si>
  <si>
    <t>POLISH JUDO ASSOCIATION</t>
  </si>
  <si>
    <t>PORTUGUESE JUDO FEDERATION</t>
  </si>
  <si>
    <t>FEDERACIÓN PUERTORRIQUEÑA DE JUDO</t>
  </si>
  <si>
    <t>QATAR TAEKWONDO, JUDO &amp; KARATE FEDERATION</t>
  </si>
  <si>
    <t>KOREA JUDO ASSOCIATION</t>
  </si>
  <si>
    <t>JUDO FEDERATION OF REPUBLIC OF MOLDOVA</t>
  </si>
  <si>
    <t>RUSSIAN OLYMPIC COMMITTEE</t>
  </si>
  <si>
    <t>ROMANIAN JUDO FEDERATION</t>
  </si>
  <si>
    <t>RUSSIAN JUDO FEDERATION</t>
  </si>
  <si>
    <t>RWANDA JUDO FEDERATION</t>
  </si>
  <si>
    <t>SAINT LUCIA JUDO ASSOCIATION</t>
  </si>
  <si>
    <t>JUDO ASSOCIATION OF SAMOA</t>
  </si>
  <si>
    <t>SAO TOME AND PRINCIPE FEDERATION</t>
  </si>
  <si>
    <t>SAUDI JUDO FEDERATION</t>
  </si>
  <si>
    <t>FÉDÉRATION SÉNÉGALAISE DE JUDO ET DE DISCIPLINES ASSOCIÉES</t>
  </si>
  <si>
    <t>JUDO FEDERATION OF SERBIA</t>
  </si>
  <si>
    <t>SEYCHELLES JUDO FEDERATION</t>
  </si>
  <si>
    <t>SIERRA LEONE JUDO ASSOCIATION</t>
  </si>
  <si>
    <t>SINGAPORE JUDO FEDERATION</t>
  </si>
  <si>
    <t>SLOVAK JUDO FEDERATION</t>
  </si>
  <si>
    <t>SLOVENIAN JUDO FEDERATION</t>
  </si>
  <si>
    <t>SOLOMON ISLANDS JUDO ASSOCIATION</t>
  </si>
  <si>
    <t>SOMALI JUDO FEDERATION</t>
  </si>
  <si>
    <t>JUDO SOUTH AFRICA</t>
  </si>
  <si>
    <t>SOUTH SUDAN JUDO FEDERATION</t>
  </si>
  <si>
    <t>ROYAL SPANISH JUDO FEDERATION</t>
  </si>
  <si>
    <t>SRI LANKA JUDO ASSOCIATION</t>
  </si>
  <si>
    <t>SUDAN JUDO &amp; JUJITSU FEDERATION</t>
  </si>
  <si>
    <t>SURINAME JUDO FEDERATION</t>
  </si>
  <si>
    <t>SWEDISH JUDO FEDERATION</t>
  </si>
  <si>
    <t>SWISS JUDO &amp; JU-JITSU FEDERATION</t>
  </si>
  <si>
    <t>SYRIAN JUDO FEDERATION</t>
  </si>
  <si>
    <t>TAJIKISTAN JUDO FEDERATION</t>
  </si>
  <si>
    <t>JUDO ASSOCIATION OF THAILAND UNDER THE PATRONAGE OF HIS MAJESTY THE KING</t>
  </si>
  <si>
    <t>FÉDÉRATION TOGOLAISE DE JUDO</t>
  </si>
  <si>
    <t>TONGA JUDO ASSOCIATION</t>
  </si>
  <si>
    <t>JUDO TRINIDAD AND TOBAGO</t>
  </si>
  <si>
    <t>FÉDÉRATION TUNISIENNE DE JUDO</t>
  </si>
  <si>
    <t>TURKISH JUDO FEDERATION</t>
  </si>
  <si>
    <t>JUDO FEDERATION OF TURKMENISTAN</t>
  </si>
  <si>
    <t>OUGANDA JUDO ASSOCIATION</t>
  </si>
  <si>
    <t>UKRAINIAN JUDO FEDERATION</t>
  </si>
  <si>
    <t>UAE WRESTLING &amp; JUDO FEDERATION</t>
  </si>
  <si>
    <t>TANZANIA JUDO ASSOCIATION</t>
  </si>
  <si>
    <t>USA JUDO</t>
  </si>
  <si>
    <t>FEDERACIÓN URUGUAYA DE JUDO</t>
  </si>
  <si>
    <t>UZBEKISTAN JUDO FEDERATION</t>
  </si>
  <si>
    <t>JUDO FEDERATION OF VANUATU</t>
  </si>
  <si>
    <t>FEDERACION VENEZOLANA DE JUDO</t>
  </si>
  <si>
    <t>VIETNAM JUDO ASSOCIATION</t>
  </si>
  <si>
    <t>YEMEN JUDO FEDERATION</t>
  </si>
  <si>
    <t>ZAMBIA JUDO ASSOCIATION</t>
  </si>
  <si>
    <t>JUDO ASSOCIATION OF ZIMBABWE</t>
  </si>
  <si>
    <t>ARUBA JUDO ASSOCIATION</t>
  </si>
  <si>
    <t>IRAN JUDO FEDERATION</t>
  </si>
  <si>
    <t>Your Federation</t>
  </si>
  <si>
    <t xml:space="preserve"> </t>
  </si>
  <si>
    <t>Competitor(s) =</t>
  </si>
  <si>
    <r>
      <t xml:space="preserve">Official(s) </t>
    </r>
    <r>
      <rPr>
        <sz val="8"/>
        <color theme="1"/>
        <rFont val="Calibri Light"/>
        <family val="2"/>
        <scheme val="major"/>
      </rPr>
      <t>[Coach, Physio…]</t>
    </r>
    <r>
      <rPr>
        <sz val="10"/>
        <color theme="1"/>
        <rFont val="Calibri Light"/>
        <family val="2"/>
        <scheme val="major"/>
      </rPr>
      <t xml:space="preserve"> =</t>
    </r>
  </si>
  <si>
    <t>HOTELS_COMPETITION</t>
  </si>
  <si>
    <t>RESTAURATION</t>
  </si>
  <si>
    <t>TYPE_CHAMBRE</t>
  </si>
  <si>
    <t>SINGLE</t>
  </si>
  <si>
    <t>TWIN</t>
  </si>
  <si>
    <t>HOTEL</t>
  </si>
  <si>
    <t>CATERING</t>
  </si>
  <si>
    <t>ROOM</t>
  </si>
  <si>
    <t>President =</t>
  </si>
  <si>
    <t>CIVILITE</t>
  </si>
  <si>
    <t>Mr.</t>
  </si>
  <si>
    <t>Ms.</t>
  </si>
  <si>
    <t>LAST NAME</t>
  </si>
  <si>
    <t>First name</t>
  </si>
  <si>
    <r>
      <t xml:space="preserve">E-mail </t>
    </r>
    <r>
      <rPr>
        <sz val="10"/>
        <color theme="1"/>
        <rFont val="Wingdings"/>
        <charset val="2"/>
      </rPr>
      <t>!</t>
    </r>
  </si>
  <si>
    <r>
      <t xml:space="preserve">Phone Number </t>
    </r>
    <r>
      <rPr>
        <sz val="10"/>
        <color theme="1"/>
        <rFont val="Wingdings"/>
        <charset val="2"/>
      </rPr>
      <t>!</t>
    </r>
  </si>
  <si>
    <t>IBIS STYLES BERCY SINGLE BED &amp; BREAKFAST</t>
  </si>
  <si>
    <t>IBIS STYLES BERCY SINGLE HALF BOARD</t>
  </si>
  <si>
    <t>IBIS STYLES BERCY SINGLE FULL BOARD</t>
  </si>
  <si>
    <t>IBIS STYLES BERCY TWIN BED &amp; BREAKFAST</t>
  </si>
  <si>
    <t>IBIS STYLES BERCY TWIN HALF BOARD</t>
  </si>
  <si>
    <t>IBIS STYLES BERCY TWIN FULL BOARD</t>
  </si>
  <si>
    <t>HOTEL_FORMULE</t>
  </si>
  <si>
    <t>PRICE</t>
  </si>
  <si>
    <t>HOTEL ROOM CATERING</t>
  </si>
  <si>
    <t>N°</t>
  </si>
  <si>
    <t>Title</t>
  </si>
  <si>
    <t>Function</t>
  </si>
  <si>
    <t>Exit PCR Test</t>
  </si>
  <si>
    <t>Arrival Date</t>
  </si>
  <si>
    <t>To</t>
  </si>
  <si>
    <t>Transport</t>
  </si>
  <si>
    <t>Departure Date</t>
  </si>
  <si>
    <t>Hotel</t>
  </si>
  <si>
    <t>Catering</t>
  </si>
  <si>
    <t>If Twin room
-&gt; Shared with :</t>
  </si>
  <si>
    <t>Remarks</t>
  </si>
  <si>
    <t>INFORMATIONS</t>
  </si>
  <si>
    <t>ACCOMMODATION</t>
  </si>
  <si>
    <t>Weight Man</t>
  </si>
  <si>
    <t>Weight Woman</t>
  </si>
  <si>
    <t>Autre</t>
  </si>
  <si>
    <t>-60 kg</t>
  </si>
  <si>
    <t>-48 kg</t>
  </si>
  <si>
    <t>N/A</t>
  </si>
  <si>
    <t>Coach</t>
  </si>
  <si>
    <t>-66 kg</t>
  </si>
  <si>
    <t>-52 kg</t>
  </si>
  <si>
    <t>Competitor</t>
  </si>
  <si>
    <t>-73 kg</t>
  </si>
  <si>
    <t>-57 kg</t>
  </si>
  <si>
    <t>-81 kg</t>
  </si>
  <si>
    <t>-63 kg</t>
  </si>
  <si>
    <t>Referee</t>
  </si>
  <si>
    <t>-90 kg</t>
  </si>
  <si>
    <t>-70 kg</t>
  </si>
  <si>
    <t>-100 kg</t>
  </si>
  <si>
    <t>-78 kg</t>
  </si>
  <si>
    <t>Doctor</t>
  </si>
  <si>
    <t>+100 kg</t>
  </si>
  <si>
    <t>+78 kg</t>
  </si>
  <si>
    <t>President</t>
  </si>
  <si>
    <t>Arrival_Date</t>
  </si>
  <si>
    <t>HEURE</t>
  </si>
  <si>
    <t>CDG Airport [T1]</t>
  </si>
  <si>
    <t>CDG Airport [T2A]</t>
  </si>
  <si>
    <t>CDG Airport [T2B]</t>
  </si>
  <si>
    <t>CDG Airport [T2C]</t>
  </si>
  <si>
    <t>CDG Airport [T2D]</t>
  </si>
  <si>
    <t>CDG Airport [T2E]</t>
  </si>
  <si>
    <t>CDG Airport [T2F]</t>
  </si>
  <si>
    <t>CDG Airport [T2G]</t>
  </si>
  <si>
    <t>CDG Airport [T3]</t>
  </si>
  <si>
    <t>ORLY Airport [T1]</t>
  </si>
  <si>
    <t>ORLY Airport [T2]</t>
  </si>
  <si>
    <t>ORLY Airport [T3]</t>
  </si>
  <si>
    <t>ORLY Airport [T4]</t>
  </si>
  <si>
    <t>GARE DU NORD</t>
  </si>
  <si>
    <t>GARE DE L'EST</t>
  </si>
  <si>
    <t>GARE DE LYON</t>
  </si>
  <si>
    <t>Yes</t>
  </si>
  <si>
    <t>No</t>
  </si>
  <si>
    <t>Departure_Date</t>
  </si>
  <si>
    <t>BED &amp; BREAKFAST</t>
  </si>
  <si>
    <t>Gender</t>
  </si>
  <si>
    <t>THIS DOCUMENT IS NOT AN INVOICE</t>
  </si>
  <si>
    <t>Your Federation :</t>
  </si>
  <si>
    <t>UE / Non-UE</t>
  </si>
  <si>
    <t>Non-UE</t>
  </si>
  <si>
    <t>UE</t>
  </si>
  <si>
    <t>Number of people :</t>
  </si>
  <si>
    <t>SINGLE'S NIGHT</t>
  </si>
  <si>
    <t>TWIN'S NIGHT</t>
  </si>
  <si>
    <t>TOTAL / PERSON</t>
  </si>
  <si>
    <t>S</t>
  </si>
  <si>
    <t>NATION</t>
  </si>
  <si>
    <t>PERSONNE</t>
  </si>
  <si>
    <t>CHECK-IN</t>
  </si>
  <si>
    <t>CHECK-OUT</t>
  </si>
  <si>
    <t>NB_NUIT</t>
  </si>
  <si>
    <t>ROOM SHARED WITH</t>
  </si>
  <si>
    <t>UE / No UE</t>
  </si>
  <si>
    <t>/</t>
  </si>
  <si>
    <t>Passport Number</t>
  </si>
  <si>
    <t>European Vaccination Certification</t>
  </si>
  <si>
    <t>Date of Birth
DD/MM/AAAA</t>
  </si>
  <si>
    <t>NB COMPETITOR :</t>
  </si>
  <si>
    <t>NB OFFICIALS :</t>
  </si>
  <si>
    <t>NOVOTEL BERCY SINGLE BED &amp; BREAKFAST</t>
  </si>
  <si>
    <t>NOVOTEL BERCY SINGLE HALF BOARD</t>
  </si>
  <si>
    <t>NOVOTEL BERCY SINGLE FULL BOARD</t>
  </si>
  <si>
    <t>NOVOTEL BERCY TWIN BED &amp; BREAKFAST</t>
  </si>
  <si>
    <t>NOVOTEL BERCY TWIN HALF BOARD</t>
  </si>
  <si>
    <t>NOVOTEL BERCY TWIN FULL BOARD</t>
  </si>
  <si>
    <t>IBIS PORTE DE BERCY SINGLE BED &amp; BREAKFAST</t>
  </si>
  <si>
    <t>IBIS PORTE DE BERCY SINGLE HALF BOARD</t>
  </si>
  <si>
    <t>IBIS PORTE DE BERCY SINGLE FULL BOARD</t>
  </si>
  <si>
    <t>IBIS PORTE DE BERCY TWIN BED &amp; BREAKFAST</t>
  </si>
  <si>
    <t>IBIS PORTE DE BERCY TWIN HALF BOARD</t>
  </si>
  <si>
    <t>IBIS PORTE DE BERCY TWIN FULL BOARD</t>
  </si>
  <si>
    <t>IBIS BUDGET PORTE DE BERCY SINGLE BED &amp; BREAKFAST</t>
  </si>
  <si>
    <t>IBIS BUDGET PORTE DE BERCY SINGLE HALF BOARD</t>
  </si>
  <si>
    <t>IBIS BUDGET PORTE DE BERCY SINGLE FULL BOARD</t>
  </si>
  <si>
    <t>IBIS BUDGET PORTE DE BERCY TWIN BED &amp; BREAKFAST</t>
  </si>
  <si>
    <t>IBIS BUDGET PORTE DE BERCY TWIN HALF BOARD</t>
  </si>
  <si>
    <t>IBIS BUDGET PORTE DE BERCY TWIN FULL BOARD</t>
  </si>
  <si>
    <t>e.g.</t>
  </si>
  <si>
    <t>DUPONT</t>
  </si>
  <si>
    <t>Franck</t>
  </si>
  <si>
    <t>20FB78429</t>
  </si>
  <si>
    <t>↓</t>
  </si>
  <si>
    <t>Check-in</t>
  </si>
  <si>
    <t>Check-out</t>
  </si>
  <si>
    <t>NOVOTEL BERCY ALONE IN TWIN BED &amp; BREAKFAST</t>
  </si>
  <si>
    <t>NOVOTEL BERCY ALONE IN TWIN HALF BOARD</t>
  </si>
  <si>
    <t>NOVOTEL BERCY ALONE IN TWIN FULL BOARD</t>
  </si>
  <si>
    <t>IBIS STYLES BERCY ALONE IN TWIN BED &amp; BREAKFAST</t>
  </si>
  <si>
    <t>IBIS STYLES BERCY ALONE IN TWIN HALF BOARD</t>
  </si>
  <si>
    <t>IBIS STYLES BERCY ALONE IN TWIN FULL BOARD</t>
  </si>
  <si>
    <t>IBIS PORTE DE BERCY ALONE IN TWIN BED &amp; BREAKFAST</t>
  </si>
  <si>
    <t>IBIS PORTE DE BERCY ALONE IN TWIN HALF BOARD</t>
  </si>
  <si>
    <t>IBIS PORTE DE BERCY ALONE IN TWIN FULL BOARD</t>
  </si>
  <si>
    <t>IBIS BUDGET PORTE DE BERCY ALONE IN TWIN BED &amp; BREAKFAST</t>
  </si>
  <si>
    <t>IBIS BUDGET PORTE DE BERCY ALONE IN TWIN HALF BOARD</t>
  </si>
  <si>
    <t>IBIS BUDGET PORTE DE BERCY ALONE IN TWIN FULL BOARD</t>
  </si>
  <si>
    <t>Physiotherapist</t>
  </si>
  <si>
    <t>Judoka</t>
  </si>
  <si>
    <t>Team-Official</t>
  </si>
  <si>
    <t>TOTAL :</t>
  </si>
  <si>
    <r>
      <t xml:space="preserve">If the number (N °) is </t>
    </r>
    <r>
      <rPr>
        <b/>
        <sz val="10"/>
        <color rgb="FF92D050"/>
        <rFont val="Calibri Light"/>
        <family val="2"/>
        <scheme val="major"/>
      </rPr>
      <t>green</t>
    </r>
    <r>
      <rPr>
        <sz val="10"/>
        <color theme="1"/>
        <rFont val="Calibri Light"/>
        <family val="2"/>
        <scheme val="major"/>
      </rPr>
      <t xml:space="preserve"> 
--&gt; Line well filled
If (N°) is </t>
    </r>
    <r>
      <rPr>
        <b/>
        <sz val="10"/>
        <color theme="5"/>
        <rFont val="Calibri Light"/>
        <family val="2"/>
        <scheme val="major"/>
      </rPr>
      <t>orange</t>
    </r>
    <r>
      <rPr>
        <sz val="10"/>
        <color theme="1"/>
        <rFont val="Calibri Light"/>
        <family val="2"/>
        <scheme val="major"/>
      </rPr>
      <t xml:space="preserve"> --&gt; information is missing in the line.</t>
    </r>
    <r>
      <rPr>
        <sz val="10"/>
        <color rgb="FFFF0505"/>
        <rFont val="Calibri Light"/>
        <family val="2"/>
        <scheme val="major"/>
      </rPr>
      <t xml:space="preserve"> </t>
    </r>
    <r>
      <rPr>
        <b/>
        <sz val="10"/>
        <color rgb="FFFF0505"/>
        <rFont val="Calibri Light"/>
        <family val="2"/>
        <scheme val="major"/>
      </rPr>
      <t>Please Check !</t>
    </r>
  </si>
  <si>
    <r>
      <t xml:space="preserve">SATURDAY
05/02/2022
</t>
    </r>
    <r>
      <rPr>
        <b/>
        <sz val="9"/>
        <color theme="7"/>
        <rFont val="Agency FB"/>
        <family val="2"/>
      </rPr>
      <t>LUNCH</t>
    </r>
  </si>
  <si>
    <r>
      <t xml:space="preserve">SUNDAY
06/02/2022
</t>
    </r>
    <r>
      <rPr>
        <b/>
        <sz val="9"/>
        <color theme="7"/>
        <rFont val="Agency FB"/>
        <family val="2"/>
      </rPr>
      <t>LUNCH</t>
    </r>
  </si>
  <si>
    <t>Lunch du samedi et dimanche</t>
  </si>
  <si>
    <t>Accor Arena Bercy</t>
  </si>
  <si>
    <t>Autre_Lunch</t>
  </si>
  <si>
    <t>Not concerned</t>
  </si>
  <si>
    <t>ALONE IN TWIIN</t>
  </si>
  <si>
    <t>Full Refund in case of hotel cancellation</t>
  </si>
  <si>
    <t>12 APRIL 2025</t>
  </si>
  <si>
    <t>RATE</t>
  </si>
  <si>
    <t>Bed &amp; Breakfast</t>
  </si>
  <si>
    <t>IBIS REIMS TINQUEUX</t>
  </si>
  <si>
    <t>IBIS BUDGET REIMS THILLOIS</t>
  </si>
  <si>
    <t>NO ACCOMODATION</t>
  </si>
  <si>
    <t>TRANSPORT</t>
  </si>
  <si>
    <t>PARIS - REIMS</t>
  </si>
  <si>
    <t>REIMS - PARIS</t>
  </si>
  <si>
    <t>REIMS KATA WORLD SERIES 2025</t>
  </si>
  <si>
    <t>IBIS REIMS TINQUEUX SINGLE</t>
  </si>
  <si>
    <t>IBIS BUDGET REIMS THILLOIS SINGLE</t>
  </si>
  <si>
    <t>IBIS REIMS TINQUEUX TWIN</t>
  </si>
  <si>
    <t>IBIS BUDGET REIMS THILLOIS TWIN</t>
  </si>
  <si>
    <t>TRANSPORT TO PARIS</t>
  </si>
  <si>
    <t>TRANSPORT TO REIMS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</si>
</sst>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dd/mm/yy;@"/>
    <numFmt numFmtId="166" formatCode="h:mm;@"/>
  </numFmts>
  <fonts count="48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rgb="FF0A0096"/>
      <name val="Calibri Light"/>
      <family val="2"/>
      <scheme val="major"/>
    </font>
    <font>
      <b/>
      <sz val="12"/>
      <color theme="5" tint="-0.249977111117893"/>
      <name val="Calibri Light"/>
      <family val="2"/>
      <scheme val="major"/>
    </font>
    <font>
      <b/>
      <sz val="14"/>
      <color rgb="FF0A0096"/>
      <name val="Calibri Light"/>
      <family val="2"/>
      <scheme val="major"/>
    </font>
    <font>
      <b/>
      <sz val="16"/>
      <color rgb="FF0A0096"/>
      <name val="Calibri Light"/>
      <family val="2"/>
      <scheme val="major"/>
    </font>
    <font>
      <b/>
      <sz val="48"/>
      <color rgb="FF0A0096"/>
      <name val="Agency FB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rgb="FF0A0096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color theme="1"/>
      <name val="Wingdings"/>
      <charset val="2"/>
    </font>
    <font>
      <b/>
      <sz val="10"/>
      <color theme="1"/>
      <name val="Calibri Light"/>
      <family val="2"/>
      <scheme val="major"/>
    </font>
    <font>
      <b/>
      <sz val="11"/>
      <color theme="1"/>
      <name val="Agency FB"/>
      <family val="2"/>
    </font>
    <font>
      <b/>
      <sz val="11"/>
      <color theme="0"/>
      <name val="Agency FB"/>
      <family val="2"/>
    </font>
    <font>
      <sz val="11"/>
      <color theme="0"/>
      <name val="Calibri"/>
      <family val="2"/>
      <scheme val="minor"/>
    </font>
    <font>
      <sz val="14"/>
      <color theme="1"/>
      <name val="Calibri Light"/>
      <family val="2"/>
      <scheme val="major"/>
    </font>
    <font>
      <b/>
      <sz val="11"/>
      <color theme="7"/>
      <name val="Calibri"/>
      <family val="2"/>
      <scheme val="minor"/>
    </font>
    <font>
      <b/>
      <sz val="14"/>
      <color theme="1"/>
      <name val="Agency FB"/>
      <family val="2"/>
    </font>
    <font>
      <b/>
      <sz val="12"/>
      <color theme="1"/>
      <name val="Agency FB"/>
      <family val="2"/>
    </font>
    <font>
      <b/>
      <sz val="10"/>
      <color theme="1"/>
      <name val="Agency FB"/>
      <family val="2"/>
    </font>
    <font>
      <b/>
      <sz val="10"/>
      <color theme="0"/>
      <name val="Agency FB"/>
      <family val="2"/>
    </font>
    <font>
      <sz val="5"/>
      <color theme="1"/>
      <name val="Calibri Light"/>
      <family val="2"/>
      <scheme val="major"/>
    </font>
    <font>
      <b/>
      <sz val="5"/>
      <color theme="1"/>
      <name val="Calibri Light"/>
      <family val="2"/>
      <scheme val="major"/>
    </font>
    <font>
      <sz val="5"/>
      <color theme="0"/>
      <name val="Calibri Light"/>
      <family val="2"/>
      <scheme val="major"/>
    </font>
    <font>
      <b/>
      <sz val="12"/>
      <color rgb="FF0A0096"/>
      <name val="Agency FB"/>
      <family val="2"/>
    </font>
    <font>
      <b/>
      <sz val="12"/>
      <color rgb="FFFF0505"/>
      <name val="Agency FB"/>
      <family val="2"/>
    </font>
    <font>
      <b/>
      <sz val="14"/>
      <color rgb="FFFF0505"/>
      <name val="Agency FB"/>
      <family val="2"/>
    </font>
    <font>
      <b/>
      <sz val="12"/>
      <color theme="7"/>
      <name val="Agency FB"/>
      <family val="2"/>
    </font>
    <font>
      <i/>
      <sz val="10"/>
      <color theme="1"/>
      <name val="Calibri Light"/>
      <family val="2"/>
      <scheme val="major"/>
    </font>
    <font>
      <sz val="10"/>
      <color rgb="FFFF0505"/>
      <name val="Calibri Light"/>
      <family val="2"/>
      <scheme val="major"/>
    </font>
    <font>
      <b/>
      <sz val="10"/>
      <color rgb="FF92D050"/>
      <name val="Calibri Light"/>
      <family val="2"/>
      <scheme val="major"/>
    </font>
    <font>
      <b/>
      <sz val="10"/>
      <color theme="5"/>
      <name val="Calibri Light"/>
      <family val="2"/>
      <scheme val="major"/>
    </font>
    <font>
      <b/>
      <sz val="12"/>
      <color theme="7"/>
      <name val="Calibri Light"/>
      <family val="2"/>
    </font>
    <font>
      <b/>
      <sz val="10"/>
      <color rgb="FFFF0505"/>
      <name val="Calibri Light"/>
      <family val="2"/>
      <scheme val="major"/>
    </font>
    <font>
      <b/>
      <sz val="36"/>
      <color rgb="FF0A0096"/>
      <name val="Agency FB"/>
      <family val="2"/>
    </font>
    <font>
      <b/>
      <i/>
      <sz val="10"/>
      <color theme="1"/>
      <name val="Calibri Light"/>
      <family val="2"/>
      <scheme val="major"/>
    </font>
    <font>
      <b/>
      <sz val="20"/>
      <color rgb="FFFF0505"/>
      <name val="Calibri Light"/>
      <family val="2"/>
      <scheme val="major"/>
    </font>
    <font>
      <b/>
      <sz val="18"/>
      <color rgb="FFFF0505"/>
      <name val="Calibri Light"/>
      <family val="2"/>
      <scheme val="major"/>
    </font>
    <font>
      <b/>
      <sz val="9"/>
      <color theme="1"/>
      <name val="Agency FB"/>
      <family val="2"/>
    </font>
    <font>
      <b/>
      <sz val="9"/>
      <color theme="7"/>
      <name val="Agency FB"/>
      <family val="2"/>
    </font>
    <font>
      <sz val="11"/>
      <color theme="0"/>
      <name val="Calibri Light"/>
      <family val="2"/>
      <scheme val="major"/>
    </font>
    <font>
      <b/>
      <sz val="11"/>
      <color theme="5" tint="-0.249977111117893"/>
      <name val="Calibri Light"/>
      <family val="2"/>
      <scheme val="major"/>
    </font>
    <font>
      <b/>
      <sz val="11"/>
      <color theme="9" tint="-0.249977111117893"/>
      <name val="Calibri Light"/>
      <family val="2"/>
      <scheme val="major"/>
    </font>
    <font>
      <b/>
      <sz val="12"/>
      <color theme="9" tint="-0.249977111117893"/>
      <name val="Calibri Light"/>
      <family val="2"/>
      <scheme val="major"/>
    </font>
    <font>
      <sz val="24"/>
      <color theme="1"/>
      <name val="Aptos"/>
      <family val="2"/>
    </font>
    <font>
      <b/>
      <sz val="11"/>
      <color theme="4"/>
      <name val="Aptos"/>
      <family val="2"/>
    </font>
    <font>
      <sz val="11"/>
      <color theme="1"/>
      <name val="Aptos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4FB"/>
        <bgColor indexed="64"/>
      </patternFill>
    </fill>
    <fill>
      <patternFill patternType="solid">
        <fgColor rgb="FFFDDD9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A00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DC0BB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65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24994659260841701"/>
      </bottom>
      <diagonal/>
    </border>
    <border>
      <left/>
      <right/>
      <top style="medium">
        <color theme="1" tint="0.499984740745262"/>
      </top>
      <bottom style="thin">
        <color theme="0" tint="-0.24994659260841701"/>
      </bottom>
      <diagonal/>
    </border>
    <border>
      <left style="medium">
        <color theme="1" tint="0.499984740745262"/>
      </left>
      <right/>
      <top style="thin">
        <color theme="0" tint="-0.24994659260841701"/>
      </top>
      <bottom style="medium">
        <color rgb="FF008000"/>
      </bottom>
      <diagonal/>
    </border>
    <border>
      <left/>
      <right/>
      <top style="thin">
        <color theme="0" tint="-0.24994659260841701"/>
      </top>
      <bottom style="medium">
        <color rgb="FF00800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rgb="FF008000"/>
      </bottom>
      <diagonal/>
    </border>
    <border>
      <left/>
      <right/>
      <top/>
      <bottom style="medium">
        <color rgb="FF0A0096"/>
      </bottom>
      <diagonal/>
    </border>
    <border>
      <left/>
      <right/>
      <top style="medium">
        <color rgb="FF0A0096"/>
      </top>
      <bottom/>
      <diagonal/>
    </border>
    <border>
      <left style="medium">
        <color rgb="FF0A0096"/>
      </left>
      <right/>
      <top/>
      <bottom style="medium">
        <color rgb="FF0A0096"/>
      </bottom>
      <diagonal/>
    </border>
    <border>
      <left/>
      <right style="medium">
        <color rgb="FF0A0096"/>
      </right>
      <top/>
      <bottom style="medium">
        <color rgb="FF0A0096"/>
      </bottom>
      <diagonal/>
    </border>
    <border>
      <left style="medium">
        <color rgb="FF0A0096"/>
      </left>
      <right style="medium">
        <color rgb="FF0A0096"/>
      </right>
      <top style="medium">
        <color rgb="FF0A0096"/>
      </top>
      <bottom style="medium">
        <color rgb="FF0A0096"/>
      </bottom>
      <diagonal/>
    </border>
    <border>
      <left style="medium">
        <color rgb="FF0A0096"/>
      </left>
      <right/>
      <top style="medium">
        <color rgb="FF0A0096"/>
      </top>
      <bottom style="medium">
        <color rgb="FF0A0096"/>
      </bottom>
      <diagonal/>
    </border>
    <border>
      <left/>
      <right/>
      <top style="medium">
        <color rgb="FF0A0096"/>
      </top>
      <bottom style="medium">
        <color rgb="FF0A0096"/>
      </bottom>
      <diagonal/>
    </border>
    <border>
      <left/>
      <right style="medium">
        <color rgb="FF0A0096"/>
      </right>
      <top style="medium">
        <color rgb="FF0A0096"/>
      </top>
      <bottom style="medium">
        <color rgb="FF0A0096"/>
      </bottom>
      <diagonal/>
    </border>
    <border>
      <left/>
      <right style="medium">
        <color rgb="FF0A0096"/>
      </right>
      <top/>
      <bottom/>
      <diagonal/>
    </border>
    <border>
      <left style="medium">
        <color rgb="FF0A0096"/>
      </left>
      <right style="thin">
        <color rgb="FF0A0096"/>
      </right>
      <top style="thin">
        <color rgb="FF0A0096"/>
      </top>
      <bottom style="thin">
        <color rgb="FF0A0096"/>
      </bottom>
      <diagonal/>
    </border>
    <border>
      <left style="thin">
        <color rgb="FF0A0096"/>
      </left>
      <right style="thin">
        <color rgb="FF0A0096"/>
      </right>
      <top style="thin">
        <color rgb="FF0A0096"/>
      </top>
      <bottom style="thin">
        <color rgb="FF0A0096"/>
      </bottom>
      <diagonal/>
    </border>
    <border>
      <left style="thin">
        <color rgb="FF0A0096"/>
      </left>
      <right style="medium">
        <color rgb="FF0A0096"/>
      </right>
      <top style="thin">
        <color rgb="FF0A0096"/>
      </top>
      <bottom style="thin">
        <color rgb="FF0A0096"/>
      </bottom>
      <diagonal/>
    </border>
    <border>
      <left style="thin">
        <color rgb="FF0A0096"/>
      </left>
      <right style="thin">
        <color rgb="FF0A0096"/>
      </right>
      <top style="medium">
        <color rgb="FF0A0096"/>
      </top>
      <bottom/>
      <diagonal/>
    </border>
    <border>
      <left style="medium">
        <color rgb="FF0A0096"/>
      </left>
      <right style="thin">
        <color rgb="FF0A0096"/>
      </right>
      <top style="thin">
        <color rgb="FF0A0096"/>
      </top>
      <bottom style="medium">
        <color rgb="FF0A0096"/>
      </bottom>
      <diagonal/>
    </border>
    <border>
      <left style="thin">
        <color rgb="FF0A0096"/>
      </left>
      <right style="thin">
        <color rgb="FF0A0096"/>
      </right>
      <top style="thin">
        <color rgb="FF0A0096"/>
      </top>
      <bottom style="medium">
        <color rgb="FF0A0096"/>
      </bottom>
      <diagonal/>
    </border>
    <border>
      <left style="thin">
        <color rgb="FF0A0096"/>
      </left>
      <right style="medium">
        <color rgb="FF0A0096"/>
      </right>
      <top style="thin">
        <color rgb="FF0A0096"/>
      </top>
      <bottom style="medium">
        <color rgb="FF0A0096"/>
      </bottom>
      <diagonal/>
    </border>
    <border>
      <left style="medium">
        <color rgb="FF0A0096"/>
      </left>
      <right style="thin">
        <color rgb="FF0A0096"/>
      </right>
      <top style="medium">
        <color rgb="FF0A0096"/>
      </top>
      <bottom style="thin">
        <color rgb="FF0A0096"/>
      </bottom>
      <diagonal/>
    </border>
    <border>
      <left style="thin">
        <color rgb="FF0A0096"/>
      </left>
      <right style="thin">
        <color rgb="FF0A0096"/>
      </right>
      <top style="medium">
        <color rgb="FF0A0096"/>
      </top>
      <bottom style="thin">
        <color rgb="FF0A0096"/>
      </bottom>
      <diagonal/>
    </border>
    <border>
      <left style="thin">
        <color rgb="FF0A0096"/>
      </left>
      <right style="medium">
        <color rgb="FF0A0096"/>
      </right>
      <top style="medium">
        <color rgb="FF0A0096"/>
      </top>
      <bottom style="thin">
        <color rgb="FF0A0096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A0096"/>
      </left>
      <right/>
      <top style="medium">
        <color rgb="FF0A0096"/>
      </top>
      <bottom style="thin">
        <color rgb="FF0A0096"/>
      </bottom>
      <diagonal/>
    </border>
    <border>
      <left/>
      <right style="medium">
        <color rgb="FF0A0096"/>
      </right>
      <top style="medium">
        <color rgb="FF0A0096"/>
      </top>
      <bottom/>
      <diagonal/>
    </border>
    <border>
      <left style="medium">
        <color rgb="FFFF0505"/>
      </left>
      <right/>
      <top style="medium">
        <color rgb="FFFF0505"/>
      </top>
      <bottom style="medium">
        <color rgb="FFFF0505"/>
      </bottom>
      <diagonal/>
    </border>
    <border>
      <left/>
      <right/>
      <top style="medium">
        <color rgb="FFFF0505"/>
      </top>
      <bottom style="medium">
        <color rgb="FFFF0505"/>
      </bottom>
      <diagonal/>
    </border>
    <border>
      <left/>
      <right style="medium">
        <color rgb="FFFF0505"/>
      </right>
      <top style="medium">
        <color rgb="FFFF0505"/>
      </top>
      <bottom style="medium">
        <color rgb="FFFF0505"/>
      </bottom>
      <diagonal/>
    </border>
    <border>
      <left style="medium">
        <color rgb="FF0A0096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theme="1" tint="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rgb="FF00800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rgb="FF0A0096"/>
      </left>
      <right/>
      <top style="medium">
        <color rgb="FF0A0096"/>
      </top>
      <bottom style="medium">
        <color rgb="FF0A0096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5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 vertical="center"/>
    </xf>
    <xf numFmtId="0" fontId="0" fillId="2" borderId="0" xfId="0" applyFill="1"/>
    <xf numFmtId="0" fontId="6" fillId="2" borderId="0" xfId="0" applyFont="1" applyFill="1" applyAlignment="1">
      <alignment vertical="center"/>
    </xf>
    <xf numFmtId="0" fontId="0" fillId="2" borderId="21" xfId="0" applyFill="1" applyBorder="1"/>
    <xf numFmtId="0" fontId="4" fillId="2" borderId="21" xfId="0" applyFont="1" applyFill="1" applyBorder="1" applyAlignment="1">
      <alignment vertical="center"/>
    </xf>
    <xf numFmtId="0" fontId="0" fillId="0" borderId="21" xfId="0" applyBorder="1"/>
    <xf numFmtId="0" fontId="13" fillId="5" borderId="25" xfId="0" applyFont="1" applyFill="1" applyBorder="1" applyAlignment="1">
      <alignment horizontal="center" vertical="center" wrapText="1"/>
    </xf>
    <xf numFmtId="0" fontId="0" fillId="2" borderId="29" xfId="0" applyFill="1" applyBorder="1"/>
    <xf numFmtId="0" fontId="15" fillId="2" borderId="0" xfId="0" applyFont="1" applyFill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14" fontId="19" fillId="5" borderId="25" xfId="0" applyNumberFormat="1" applyFont="1" applyFill="1" applyBorder="1" applyAlignment="1">
      <alignment horizontal="center" vertical="center"/>
    </xf>
    <xf numFmtId="14" fontId="18" fillId="5" borderId="25" xfId="0" applyNumberFormat="1" applyFont="1" applyFill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0" borderId="30" xfId="0" quotePrefix="1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8" fillId="2" borderId="9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/>
    </xf>
    <xf numFmtId="14" fontId="21" fillId="7" borderId="9" xfId="0" applyNumberFormat="1" applyFont="1" applyFill="1" applyBorder="1" applyAlignment="1">
      <alignment horizontal="center" vertical="center"/>
    </xf>
    <xf numFmtId="0" fontId="21" fillId="7" borderId="9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0" fontId="25" fillId="5" borderId="27" xfId="0" applyFont="1" applyFill="1" applyBorder="1" applyAlignment="1">
      <alignment horizontal="right" vertical="center"/>
    </xf>
    <xf numFmtId="0" fontId="25" fillId="5" borderId="27" xfId="0" applyFont="1" applyFill="1" applyBorder="1" applyAlignment="1">
      <alignment horizontal="left" vertical="center"/>
    </xf>
    <xf numFmtId="0" fontId="26" fillId="5" borderId="26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left" vertical="center"/>
    </xf>
    <xf numFmtId="0" fontId="28" fillId="5" borderId="27" xfId="0" applyFont="1" applyFill="1" applyBorder="1" applyAlignment="1">
      <alignment horizontal="right" vertical="center"/>
    </xf>
    <xf numFmtId="0" fontId="28" fillId="5" borderId="27" xfId="0" applyFont="1" applyFill="1" applyBorder="1" applyAlignment="1">
      <alignment horizontal="left" vertical="center"/>
    </xf>
    <xf numFmtId="0" fontId="7" fillId="8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3" borderId="0" xfId="0" applyFont="1" applyFill="1" applyAlignment="1">
      <alignment horizontal="center" vertical="center"/>
    </xf>
    <xf numFmtId="164" fontId="7" fillId="8" borderId="0" xfId="0" applyNumberFormat="1" applyFont="1" applyFill="1" applyAlignment="1">
      <alignment horizontal="center" vertical="center"/>
    </xf>
    <xf numFmtId="164" fontId="7" fillId="10" borderId="0" xfId="0" applyNumberFormat="1" applyFont="1" applyFill="1" applyAlignment="1">
      <alignment horizontal="center" vertical="center"/>
    </xf>
    <xf numFmtId="164" fontId="7" fillId="12" borderId="0" xfId="0" applyNumberFormat="1" applyFont="1" applyFill="1" applyAlignment="1">
      <alignment horizontal="center" vertical="center"/>
    </xf>
    <xf numFmtId="164" fontId="7" fillId="13" borderId="0" xfId="0" applyNumberFormat="1" applyFont="1" applyFill="1" applyAlignment="1">
      <alignment horizontal="center" vertical="center"/>
    </xf>
    <xf numFmtId="0" fontId="29" fillId="9" borderId="9" xfId="0" applyFont="1" applyFill="1" applyBorder="1" applyAlignment="1">
      <alignment horizontal="center" vertical="center"/>
    </xf>
    <xf numFmtId="14" fontId="29" fillId="9" borderId="9" xfId="0" applyNumberFormat="1" applyFont="1" applyFill="1" applyBorder="1" applyAlignment="1">
      <alignment horizontal="center" vertical="center"/>
    </xf>
    <xf numFmtId="14" fontId="8" fillId="2" borderId="9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/>
    <xf numFmtId="0" fontId="8" fillId="0" borderId="37" xfId="0" quotePrefix="1" applyFont="1" applyBorder="1" applyAlignment="1">
      <alignment horizontal="center" vertical="center"/>
    </xf>
    <xf numFmtId="14" fontId="8" fillId="0" borderId="38" xfId="0" applyNumberFormat="1" applyFont="1" applyBorder="1" applyAlignment="1">
      <alignment horizontal="center" vertical="center"/>
    </xf>
    <xf numFmtId="14" fontId="8" fillId="0" borderId="3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0" fillId="2" borderId="0" xfId="0" applyNumberFormat="1" applyFill="1" applyAlignment="1">
      <alignment vertical="center"/>
    </xf>
    <xf numFmtId="14" fontId="13" fillId="5" borderId="25" xfId="0" applyNumberFormat="1" applyFont="1" applyFill="1" applyBorder="1" applyAlignment="1">
      <alignment horizontal="center" vertical="center"/>
    </xf>
    <xf numFmtId="14" fontId="7" fillId="2" borderId="31" xfId="0" applyNumberFormat="1" applyFont="1" applyFill="1" applyBorder="1" applyAlignment="1">
      <alignment horizontal="center" vertical="center"/>
    </xf>
    <xf numFmtId="14" fontId="7" fillId="2" borderId="35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8" fillId="0" borderId="49" xfId="0" applyFont="1" applyBorder="1" applyAlignment="1">
      <alignment horizontal="center" vertical="center"/>
    </xf>
    <xf numFmtId="14" fontId="0" fillId="0" borderId="0" xfId="0" applyNumberFormat="1"/>
    <xf numFmtId="14" fontId="7" fillId="2" borderId="38" xfId="0" applyNumberFormat="1" applyFont="1" applyFill="1" applyBorder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11" borderId="22" xfId="0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36" fillId="15" borderId="9" xfId="0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30" xfId="0" quotePrefix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14" fontId="8" fillId="2" borderId="31" xfId="0" applyNumberFormat="1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4" xfId="0" quotePrefix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14" fontId="8" fillId="2" borderId="35" xfId="0" applyNumberFormat="1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14" fontId="0" fillId="2" borderId="0" xfId="0" applyNumberFormat="1" applyFill="1"/>
    <xf numFmtId="0" fontId="0" fillId="2" borderId="29" xfId="0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 wrapText="1"/>
    </xf>
    <xf numFmtId="14" fontId="18" fillId="5" borderId="25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9" fillId="5" borderId="25" xfId="0" applyNumberFormat="1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14" fontId="7" fillId="0" borderId="38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4" fontId="7" fillId="0" borderId="31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2" borderId="54" xfId="0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1" fillId="2" borderId="0" xfId="0" applyFont="1" applyFill="1" applyAlignment="1">
      <alignment horizontal="center" vertical="center"/>
    </xf>
    <xf numFmtId="0" fontId="41" fillId="2" borderId="0" xfId="0" applyFont="1" applyFill="1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4" fontId="7" fillId="0" borderId="35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4" fontId="44" fillId="10" borderId="3" xfId="0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46" fillId="0" borderId="56" xfId="0" applyFont="1" applyBorder="1" applyAlignment="1">
      <alignment horizontal="center" vertical="center"/>
    </xf>
    <xf numFmtId="0" fontId="47" fillId="16" borderId="56" xfId="0" applyFont="1" applyFill="1" applyBorder="1" applyAlignment="1">
      <alignment horizontal="center" vertical="center"/>
    </xf>
    <xf numFmtId="0" fontId="47" fillId="12" borderId="56" xfId="0" applyFont="1" applyFill="1" applyBorder="1" applyAlignment="1">
      <alignment horizontal="center" vertical="center"/>
    </xf>
    <xf numFmtId="0" fontId="47" fillId="16" borderId="55" xfId="0" applyFont="1" applyFill="1" applyBorder="1" applyAlignment="1">
      <alignment horizontal="center" vertical="center"/>
    </xf>
    <xf numFmtId="0" fontId="47" fillId="12" borderId="55" xfId="0" applyFont="1" applyFill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8" fillId="2" borderId="61" xfId="0" applyFont="1" applyFill="1" applyBorder="1" applyAlignment="1" applyProtection="1">
      <alignment horizontal="center" vertical="center"/>
      <protection locked="0"/>
    </xf>
    <xf numFmtId="0" fontId="21" fillId="17" borderId="9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0" fillId="11" borderId="0" xfId="0" applyFill="1"/>
    <xf numFmtId="0" fontId="16" fillId="2" borderId="21" xfId="0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11" borderId="50" xfId="0" applyFont="1" applyFill="1" applyBorder="1" applyAlignment="1">
      <alignment vertical="center"/>
    </xf>
    <xf numFmtId="0" fontId="17" fillId="11" borderId="29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29" fillId="9" borderId="10" xfId="0" applyFont="1" applyFill="1" applyBorder="1" applyAlignment="1">
      <alignment horizontal="center" vertical="center"/>
    </xf>
    <xf numFmtId="0" fontId="29" fillId="9" borderId="11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13" fillId="6" borderId="40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6" borderId="41" xfId="0" applyFont="1" applyFill="1" applyBorder="1" applyAlignment="1">
      <alignment horizontal="center" vertical="center"/>
    </xf>
    <xf numFmtId="0" fontId="8" fillId="9" borderId="42" xfId="0" applyFont="1" applyFill="1" applyBorder="1" applyAlignment="1">
      <alignment horizontal="center" vertical="center" wrapText="1"/>
    </xf>
    <xf numFmtId="0" fontId="8" fillId="9" borderId="43" xfId="0" applyFont="1" applyFill="1" applyBorder="1" applyAlignment="1">
      <alignment horizontal="center" vertical="center"/>
    </xf>
    <xf numFmtId="0" fontId="8" fillId="9" borderId="44" xfId="0" applyFont="1" applyFill="1" applyBorder="1" applyAlignment="1">
      <alignment horizontal="center" vertical="center"/>
    </xf>
    <xf numFmtId="0" fontId="8" fillId="9" borderId="45" xfId="0" applyFont="1" applyFill="1" applyBorder="1" applyAlignment="1">
      <alignment horizontal="center" vertical="center"/>
    </xf>
    <xf numFmtId="0" fontId="8" fillId="9" borderId="46" xfId="0" applyFont="1" applyFill="1" applyBorder="1" applyAlignment="1">
      <alignment horizontal="center" vertical="center"/>
    </xf>
    <xf numFmtId="0" fontId="8" fillId="9" borderId="47" xfId="0" applyFont="1" applyFill="1" applyBorder="1" applyAlignment="1">
      <alignment horizontal="center" vertical="center"/>
    </xf>
    <xf numFmtId="0" fontId="30" fillId="14" borderId="16" xfId="0" applyFont="1" applyFill="1" applyBorder="1" applyAlignment="1" applyProtection="1">
      <alignment horizontal="center" vertical="center"/>
      <protection locked="0"/>
    </xf>
    <xf numFmtId="0" fontId="30" fillId="14" borderId="17" xfId="0" applyFont="1" applyFill="1" applyBorder="1" applyAlignment="1" applyProtection="1">
      <alignment horizontal="center" vertical="center"/>
      <protection locked="0"/>
    </xf>
    <xf numFmtId="0" fontId="30" fillId="14" borderId="60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42" fillId="4" borderId="5" xfId="0" applyFont="1" applyFill="1" applyBorder="1" applyAlignment="1">
      <alignment horizontal="left" vertical="center"/>
    </xf>
    <xf numFmtId="0" fontId="42" fillId="4" borderId="6" xfId="0" applyFont="1" applyFill="1" applyBorder="1" applyAlignment="1">
      <alignment horizontal="left" vertical="center"/>
    </xf>
    <xf numFmtId="0" fontId="42" fillId="4" borderId="4" xfId="0" applyFont="1" applyFill="1" applyBorder="1" applyAlignment="1">
      <alignment horizontal="left" vertical="center"/>
    </xf>
    <xf numFmtId="0" fontId="43" fillId="10" borderId="5" xfId="0" applyFont="1" applyFill="1" applyBorder="1" applyAlignment="1">
      <alignment horizontal="left" vertical="center"/>
    </xf>
    <xf numFmtId="0" fontId="43" fillId="10" borderId="6" xfId="0" applyFont="1" applyFill="1" applyBorder="1" applyAlignment="1">
      <alignment horizontal="left" vertical="center"/>
    </xf>
    <xf numFmtId="0" fontId="43" fillId="10" borderId="4" xfId="0" applyFont="1" applyFill="1" applyBorder="1" applyAlignment="1">
      <alignment horizontal="left" vertical="center"/>
    </xf>
    <xf numFmtId="0" fontId="12" fillId="2" borderId="12" xfId="0" quotePrefix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/>
    </xf>
    <xf numFmtId="0" fontId="14" fillId="7" borderId="48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17" borderId="63" xfId="0" applyFont="1" applyFill="1" applyBorder="1" applyAlignment="1">
      <alignment horizontal="center" vertical="center"/>
    </xf>
    <xf numFmtId="0" fontId="14" fillId="17" borderId="62" xfId="0" applyFont="1" applyFill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164" fontId="7" fillId="2" borderId="64" xfId="0" quotePrefix="1" applyNumberFormat="1" applyFont="1" applyFill="1" applyBorder="1" applyAlignment="1">
      <alignment horizontal="center" vertical="center"/>
    </xf>
    <xf numFmtId="164" fontId="7" fillId="2" borderId="27" xfId="0" quotePrefix="1" applyNumberFormat="1" applyFont="1" applyFill="1" applyBorder="1" applyAlignment="1">
      <alignment horizontal="center" vertical="center"/>
    </xf>
    <xf numFmtId="164" fontId="7" fillId="2" borderId="28" xfId="0" quotePrefix="1" applyNumberFormat="1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164" fontId="38" fillId="14" borderId="52" xfId="0" applyNumberFormat="1" applyFont="1" applyFill="1" applyBorder="1" applyAlignment="1">
      <alignment horizontal="center" vertical="center"/>
    </xf>
    <xf numFmtId="164" fontId="38" fillId="14" borderId="53" xfId="0" applyNumberFormat="1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1" xfId="0" quotePrefix="1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37" fillId="14" borderId="51" xfId="0" applyFont="1" applyFill="1" applyBorder="1" applyAlignment="1">
      <alignment horizontal="center" vertical="center"/>
    </xf>
    <xf numFmtId="0" fontId="37" fillId="14" borderId="52" xfId="0" applyFont="1" applyFill="1" applyBorder="1" applyAlignment="1">
      <alignment horizontal="center" vertical="center"/>
    </xf>
    <xf numFmtId="0" fontId="7" fillId="2" borderId="30" xfId="0" quotePrefix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</cellXfs>
  <cellStyles count="1">
    <cellStyle name="Normal" xfId="0" builtinId="0"/>
  </cellStyles>
  <dxfs count="16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4"/>
      </font>
      <fill>
        <patternFill>
          <bgColor theme="8" tint="0.59996337778862885"/>
        </patternFill>
      </fill>
    </dxf>
    <dxf>
      <font>
        <color rgb="FF00B050"/>
      </font>
      <fill>
        <patternFill>
          <bgColor rgb="FF66FFCC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7"/>
      </font>
      <fill>
        <patternFill>
          <bgColor theme="7" tint="0.79998168889431442"/>
        </patternFill>
      </fill>
    </dxf>
    <dxf>
      <fill>
        <patternFill>
          <bgColor rgb="FFFF9966"/>
        </patternFill>
      </fill>
    </dxf>
    <dxf>
      <fill>
        <patternFill>
          <bgColor rgb="FF99FF33"/>
        </patternFill>
      </fill>
    </dxf>
    <dxf>
      <fill>
        <patternFill>
          <bgColor rgb="FFFF9966"/>
        </patternFill>
      </fill>
    </dxf>
    <dxf>
      <fill>
        <patternFill>
          <bgColor rgb="FF99FF66"/>
        </patternFill>
      </fill>
    </dxf>
    <dxf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A0EF8D"/>
        </patternFill>
      </fill>
    </dxf>
    <dxf>
      <font>
        <color theme="0"/>
      </font>
      <fill>
        <patternFill>
          <bgColor rgb="FFF75F5F"/>
        </patternFill>
      </fill>
    </dxf>
    <dxf>
      <font>
        <strike/>
        <color theme="0"/>
      </font>
      <fill>
        <patternFill>
          <bgColor rgb="FFFF050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66FF66"/>
        </patternFill>
      </fill>
    </dxf>
    <dxf>
      <font>
        <b/>
        <i val="0"/>
      </font>
      <fill>
        <patternFill>
          <bgColor rgb="FFFF9933"/>
        </patternFill>
      </fill>
    </dxf>
  </dxfs>
  <tableStyles count="0" defaultTableStyle="TableStyleMedium2" defaultPivotStyle="PivotStyleLight16"/>
  <colors>
    <mruColors>
      <color rgb="FF0A0096"/>
      <color rgb="FFFF0505"/>
      <color rgb="FFFF9966"/>
      <color rgb="FF99FF33"/>
      <color rgb="FF99FF66"/>
      <color rgb="FFFF9933"/>
      <color rgb="FFFF6600"/>
      <color rgb="FF66FF66"/>
      <color rgb="FFFFEBEB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859971</xdr:colOff>
      <xdr:row>0</xdr:row>
      <xdr:rowOff>28575</xdr:rowOff>
    </xdr:from>
    <xdr:to>
      <xdr:col>15</xdr:col>
      <xdr:colOff>1195076</xdr:colOff>
      <xdr:row>3</xdr:row>
      <xdr:rowOff>229440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958157E-A000-4CF6-AE42-EB9FAACA6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039600" y="28575"/>
          <a:ext cx="2098590" cy="919322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104779</xdr:colOff>
      <xdr:row>0</xdr:row>
      <xdr:rowOff>96610</xdr:rowOff>
    </xdr:from>
    <xdr:to>
      <xdr:col>1</xdr:col>
      <xdr:colOff>424543</xdr:colOff>
      <xdr:row>2</xdr:row>
      <xdr:rowOff>161077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2276CBC-A800-459F-9BED-763836A85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22" y="96610"/>
          <a:ext cx="319764" cy="543438"/>
        </a:xfrm>
        <a:prstGeom prst="rect">
          <a:avLst/>
        </a:prstGeom>
      </xdr:spPr>
    </xdr:pic>
    <xdr:clientData/>
  </xdr:twoCellAnchor>
  <xdr:twoCellAnchor editAs="oneCell">
    <xdr:from>
      <xdr:col>9</xdr:col>
      <xdr:colOff>427104</xdr:colOff>
      <xdr:row>4</xdr:row>
      <xdr:rowOff>115901</xdr:rowOff>
    </xdr:from>
    <xdr:to>
      <xdr:col>14</xdr:col>
      <xdr:colOff>595348</xdr:colOff>
      <xdr:row>9</xdr:row>
      <xdr:rowOff>88596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3F60EAB-77EA-77BB-FCA2-385A0D073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24590" y="1269787"/>
          <a:ext cx="5132129" cy="1061266"/>
        </a:xfrm>
        <a:prstGeom prst="rect">
          <a:avLst/>
        </a:prstGeom>
      </xdr:spPr>
    </xdr:pic>
    <xdr:clientData/>
  </xdr:twoCellAnchor>
  <xdr:twoCellAnchor editAs="oneCell">
    <xdr:from>
      <xdr:col>16</xdr:col>
      <xdr:colOff>29441</xdr:colOff>
      <xdr:row>0</xdr:row>
      <xdr:rowOff>123825</xdr:rowOff>
    </xdr:from>
    <xdr:to>
      <xdr:col>17</xdr:col>
      <xdr:colOff>18960</xdr:colOff>
      <xdr:row>3</xdr:row>
      <xdr:rowOff>131355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D10F786A-9237-4A80-B558-5C9AC0B32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9021" y="123825"/>
          <a:ext cx="751519" cy="71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133350</xdr:rowOff>
    </xdr:from>
    <xdr:to>
      <xdr:col>2</xdr:col>
      <xdr:colOff>516835</xdr:colOff>
      <xdr:row>3</xdr:row>
      <xdr:rowOff>95160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EE7E76-18B6-4412-93D5-A4A234356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" y="133350"/>
          <a:ext cx="1633165" cy="72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29441</xdr:colOff>
      <xdr:row>0</xdr:row>
      <xdr:rowOff>123825</xdr:rowOff>
    </xdr:from>
    <xdr:to>
      <xdr:col>14</xdr:col>
      <xdr:colOff>780960</xdr:colOff>
      <xdr:row>3</xdr:row>
      <xdr:rowOff>93255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06BFFFA-BA3B-4DB4-B98D-34EB66267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0496" y="123825"/>
          <a:ext cx="751519" cy="703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120015</xdr:colOff>
      <xdr:row>0</xdr:row>
      <xdr:rowOff>93345</xdr:rowOff>
    </xdr:from>
    <xdr:to>
      <xdr:col>2</xdr:col>
      <xdr:colOff>587320</xdr:colOff>
      <xdr:row>3</xdr:row>
      <xdr:rowOff>60870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4627D2D-162B-4957-BC2B-4BA306BAA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2415" y="93345"/>
          <a:ext cx="1688410" cy="720000"/>
        </a:xfrm>
        <a:prstGeom prst="rect">
          <a:avLst/>
        </a:prstGeom>
      </xdr:spPr>
    </xdr:pic>
    <xdr:clientData/>
  </xdr:twoCellAnchor>
  <xdr:twoCellAnchor editAs="oneCell">
    <xdr:from>
      <xdr:col>9</xdr:col>
      <xdr:colOff>553811</xdr:colOff>
      <xdr:row>0</xdr:row>
      <xdr:rowOff>146141</xdr:rowOff>
    </xdr:from>
    <xdr:to>
      <xdr:col>10</xdr:col>
      <xdr:colOff>305527</xdr:colOff>
      <xdr:row>3</xdr:row>
      <xdr:rowOff>106046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DEC56B82-31C2-424A-913E-19EE0ED1C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3268" y="146141"/>
          <a:ext cx="731430" cy="7110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120015</xdr:colOff>
      <xdr:row>0</xdr:row>
      <xdr:rowOff>93345</xdr:rowOff>
    </xdr:from>
    <xdr:ext cx="1635070" cy="700950"/>
    <xdr:pic>
      <xdr:nvPicPr>
        <xdr:cNvPr id="2" name="Image 1">
          <a:extLst>
            <a:ext uri="{FF2B5EF4-FFF2-40B4-BE49-F238E27FC236}">
              <a16:creationId xmlns:a16="http://schemas.microsoft.com/office/drawing/2014/main" id="{4DFEC76F-BFAA-4AC1-AF4A-53519E74C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2015" y="93345"/>
          <a:ext cx="1635070" cy="700950"/>
        </a:xfrm>
        <a:prstGeom prst="rect">
          <a:avLst/>
        </a:prstGeom>
      </xdr:spPr>
    </xdr:pic>
    <xdr:clientData/>
  </xdr:oneCellAnchor>
  <xdr:oneCellAnchor>
    <xdr:from>
      <xdr:col>6</xdr:col>
      <xdr:colOff>428625</xdr:colOff>
      <xdr:row>0</xdr:row>
      <xdr:rowOff>133350</xdr:rowOff>
    </xdr:from>
    <xdr:ext cx="355025" cy="697140"/>
    <xdr:pic>
      <xdr:nvPicPr>
        <xdr:cNvPr id="3" name="Image 2">
          <a:extLst>
            <a:ext uri="{FF2B5EF4-FFF2-40B4-BE49-F238E27FC236}">
              <a16:creationId xmlns:a16="http://schemas.microsoft.com/office/drawing/2014/main" id="{57FF8B4E-C08C-4AF2-A253-33A382958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5" y="133350"/>
          <a:ext cx="355025" cy="697140"/>
        </a:xfrm>
        <a:prstGeom prst="rect">
          <a:avLst/>
        </a:prstGeom>
      </xdr:spPr>
    </xdr:pic>
    <xdr:clientData/>
  </xdr:oneCellAnchor>
  <xdr:oneCellAnchor>
    <xdr:from>
      <xdr:col>7</xdr:col>
      <xdr:colOff>581025</xdr:colOff>
      <xdr:row>0</xdr:row>
      <xdr:rowOff>135255</xdr:rowOff>
    </xdr:from>
    <xdr:ext cx="689520" cy="693330"/>
    <xdr:pic>
      <xdr:nvPicPr>
        <xdr:cNvPr id="4" name="Image 3">
          <a:extLst>
            <a:ext uri="{FF2B5EF4-FFF2-40B4-BE49-F238E27FC236}">
              <a16:creationId xmlns:a16="http://schemas.microsoft.com/office/drawing/2014/main" id="{3EFB8584-5BCA-4BE2-9AA1-799E6DD06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3025" y="135255"/>
          <a:ext cx="689520" cy="69333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120015</xdr:colOff>
      <xdr:row>0</xdr:row>
      <xdr:rowOff>93345</xdr:rowOff>
    </xdr:from>
    <xdr:to>
      <xdr:col>2</xdr:col>
      <xdr:colOff>440635</xdr:colOff>
      <xdr:row>3</xdr:row>
      <xdr:rowOff>60870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CB10002-4A8E-4205-9A3D-03B76C28D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0520" y="97155"/>
          <a:ext cx="1686505" cy="716190"/>
        </a:xfrm>
        <a:prstGeom prst="rect">
          <a:avLst/>
        </a:prstGeom>
      </xdr:spPr>
    </xdr:pic>
    <xdr:clientData/>
  </xdr:twoCellAnchor>
  <xdr:twoCellAnchor editAs="oneCell">
    <xdr:from>
      <xdr:col>7</xdr:col>
      <xdr:colOff>563880</xdr:colOff>
      <xdr:row>0</xdr:row>
      <xdr:rowOff>129540</xdr:rowOff>
    </xdr:from>
    <xdr:to>
      <xdr:col>8</xdr:col>
      <xdr:colOff>213270</xdr:colOff>
      <xdr:row>3</xdr:row>
      <xdr:rowOff>93255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24D4434-45A9-477F-AA26-AD2F67804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6880" y="129540"/>
          <a:ext cx="725715" cy="716190"/>
        </a:xfrm>
        <a:prstGeom prst="rect">
          <a:avLst/>
        </a:prstGeom>
      </xdr:spPr>
    </xdr:pic>
    <xdr:clientData/>
  </xdr:twoCellAnchor>
  <xdr:twoCellAnchor editAs="oneCell">
    <xdr:from>
      <xdr:col>1</xdr:col>
      <xdr:colOff>120015</xdr:colOff>
      <xdr:row>0</xdr:row>
      <xdr:rowOff>93345</xdr:rowOff>
    </xdr:from>
    <xdr:to>
      <xdr:col>2</xdr:col>
      <xdr:colOff>427300</xdr:colOff>
      <xdr:row>3</xdr:row>
      <xdr:rowOff>60870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287F3D9-19BC-4311-AEA6-C4225235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0035" y="93345"/>
          <a:ext cx="1678885" cy="714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CE1F-9FC7-4FE2-980E-043D626529EF}">
  <sheetPr codeName="Feuil1"/>
  <dimension ref="A1:S63"/>
  <sheetViews>
    <sheetView zoomScale="70" zoomScaleNormal="70" workbookViewId="0">
      <selection activeCell="D14" sqref="D14:E14"/>
    </sheetView>
  </sheetViews>
  <sheetFormatPr baseColWidth="10" defaultColWidth="11.44140625" defaultRowHeight="15.6" x14ac:dyDescent="0.3"/>
  <cols>
    <col min="1" max="1" width="1.6640625" style="40" customWidth="1"/>
    <col min="2" max="2" width="10" style="37" customWidth="1"/>
    <col min="3" max="3" width="11.44140625" style="37"/>
    <col min="4" max="5" width="10" style="37" customWidth="1"/>
    <col min="6" max="6" width="11.44140625" style="37"/>
    <col min="7" max="7" width="16.109375" style="37" bestFit="1" customWidth="1"/>
    <col min="8" max="8" width="11" style="37" bestFit="1" customWidth="1"/>
    <col min="9" max="9" width="21.77734375" style="37" customWidth="1"/>
    <col min="10" max="11" width="11.44140625" style="79"/>
    <col min="12" max="12" width="23.77734375" style="37" bestFit="1" customWidth="1"/>
    <col min="13" max="15" width="12.77734375" style="37" customWidth="1"/>
    <col min="16" max="16" width="20.88671875" style="37" bestFit="1" customWidth="1"/>
    <col min="17" max="17" width="11.109375" style="37" bestFit="1" customWidth="1"/>
    <col min="18" max="18" width="10.88671875" style="37" bestFit="1" customWidth="1"/>
    <col min="19" max="19" width="21.44140625" style="37" customWidth="1"/>
    <col min="20" max="16384" width="11.44140625" style="37"/>
  </cols>
  <sheetData>
    <row r="1" spans="1:19" ht="18.75" customHeight="1" thickBot="1" x14ac:dyDescent="0.35">
      <c r="A1" s="35"/>
      <c r="B1" s="36"/>
      <c r="C1" s="175" t="s">
        <v>0</v>
      </c>
      <c r="D1" s="176"/>
      <c r="E1" s="176"/>
      <c r="F1" s="177"/>
      <c r="G1" s="131" t="str">
        <f ca="1">"J - "&amp;(DATE(2025,4,12)-(TODAY()))</f>
        <v>J - 31</v>
      </c>
      <c r="H1" s="152" t="s">
        <v>786</v>
      </c>
      <c r="I1" s="153"/>
      <c r="J1" s="153"/>
      <c r="K1" s="153"/>
      <c r="L1" s="153"/>
      <c r="M1" s="153"/>
      <c r="N1" s="134"/>
      <c r="Q1" s="90"/>
    </row>
    <row r="2" spans="1:19" ht="18.75" customHeight="1" thickBot="1" x14ac:dyDescent="0.35">
      <c r="A2" s="38"/>
      <c r="B2" s="39"/>
      <c r="C2" s="178" t="s">
        <v>1</v>
      </c>
      <c r="D2" s="179"/>
      <c r="E2" s="179"/>
      <c r="F2" s="180"/>
      <c r="G2" s="132">
        <v>45747</v>
      </c>
      <c r="H2" s="152"/>
      <c r="I2" s="153"/>
      <c r="J2" s="153"/>
      <c r="K2" s="153"/>
      <c r="L2" s="153"/>
      <c r="M2" s="153"/>
      <c r="N2" s="134"/>
      <c r="Q2" s="90"/>
    </row>
    <row r="3" spans="1:19" ht="18.75" customHeight="1" thickBot="1" x14ac:dyDescent="0.35">
      <c r="A3" s="38"/>
      <c r="B3" s="39"/>
      <c r="C3" s="181" t="s">
        <v>776</v>
      </c>
      <c r="D3" s="182"/>
      <c r="E3" s="182"/>
      <c r="F3" s="183"/>
      <c r="G3" s="133">
        <v>45747</v>
      </c>
      <c r="H3" s="134"/>
      <c r="I3" s="134"/>
      <c r="J3" s="134"/>
      <c r="K3" s="134"/>
      <c r="L3" s="134"/>
      <c r="M3" s="134"/>
      <c r="N3" s="134"/>
      <c r="Q3" s="90"/>
    </row>
    <row r="4" spans="1:19" ht="34.5" customHeight="1" thickBot="1" x14ac:dyDescent="0.35">
      <c r="A4" s="130"/>
      <c r="B4" s="124"/>
      <c r="C4" s="124"/>
      <c r="D4" s="124"/>
      <c r="E4" s="124"/>
      <c r="F4" s="124"/>
      <c r="G4" s="124"/>
      <c r="H4" s="154" t="s">
        <v>777</v>
      </c>
      <c r="I4" s="154"/>
      <c r="J4" s="154"/>
      <c r="K4" s="154"/>
      <c r="L4" s="154"/>
      <c r="M4" s="154"/>
      <c r="N4" s="125"/>
      <c r="O4" s="125"/>
      <c r="P4" s="125"/>
      <c r="Q4" s="125"/>
    </row>
    <row r="5" spans="1:19" ht="16.2" thickBot="1" x14ac:dyDescent="0.35">
      <c r="J5" s="37"/>
      <c r="K5" s="37"/>
      <c r="L5" s="77"/>
    </row>
    <row r="6" spans="1:19" ht="15.75" customHeight="1" x14ac:dyDescent="0.3">
      <c r="B6" s="163" t="s">
        <v>768</v>
      </c>
      <c r="C6" s="164"/>
      <c r="E6" s="169" t="s">
        <v>615</v>
      </c>
      <c r="F6" s="170"/>
      <c r="G6" s="170"/>
      <c r="H6" s="170"/>
      <c r="I6" s="171"/>
      <c r="J6" s="37"/>
      <c r="K6" s="37"/>
      <c r="P6" s="135" t="s">
        <v>617</v>
      </c>
      <c r="Q6" s="41">
        <f>COUNTIF($G$14:$G$63,"Competitor")</f>
        <v>0</v>
      </c>
      <c r="R6" s="184" t="e">
        <f>IF($Q$7&gt;#REF!,"INCORRECT QUOTA","QUOTA OK")</f>
        <v>#REF!</v>
      </c>
    </row>
    <row r="7" spans="1:19" ht="16.2" thickBot="1" x14ac:dyDescent="0.35">
      <c r="B7" s="165"/>
      <c r="C7" s="166"/>
      <c r="E7" s="172" t="s">
        <v>633</v>
      </c>
      <c r="F7" s="173"/>
      <c r="G7" s="173"/>
      <c r="H7" s="174"/>
      <c r="I7" s="142" t="s">
        <v>634</v>
      </c>
      <c r="J7" s="37"/>
      <c r="K7" s="37"/>
      <c r="P7" s="135" t="s">
        <v>618</v>
      </c>
      <c r="Q7" s="41">
        <f>SUM((COUNTIF($G$14:$G$63,"Coach")),(COUNTIF($G$14:$G$63,"Physiotherapist")),(COUNTIF($G$14:$G$63,"Team-Official")),(COUNTIF($G$14:$G$63,"Doctor")))</f>
        <v>0</v>
      </c>
      <c r="R7" s="185"/>
    </row>
    <row r="8" spans="1:19" x14ac:dyDescent="0.3">
      <c r="B8" s="165"/>
      <c r="C8" s="166"/>
      <c r="J8" s="37"/>
      <c r="K8" s="37"/>
      <c r="P8" s="135" t="s">
        <v>627</v>
      </c>
      <c r="Q8" s="41">
        <f>COUNTIF($G$14:$G$63,"President")</f>
        <v>0</v>
      </c>
      <c r="R8" s="186"/>
    </row>
    <row r="9" spans="1:19" ht="22.2" customHeight="1" x14ac:dyDescent="0.3">
      <c r="B9" s="167"/>
      <c r="C9" s="168"/>
      <c r="J9" s="37"/>
      <c r="K9" s="37"/>
    </row>
    <row r="10" spans="1:19" x14ac:dyDescent="0.3">
      <c r="B10" s="76" t="s">
        <v>749</v>
      </c>
      <c r="J10" s="76"/>
      <c r="K10" s="76"/>
      <c r="S10" s="121"/>
    </row>
    <row r="11" spans="1:19" ht="18.75" customHeight="1" x14ac:dyDescent="0.3">
      <c r="B11" s="160" t="s">
        <v>656</v>
      </c>
      <c r="C11" s="161"/>
      <c r="D11" s="161"/>
      <c r="E11" s="161"/>
      <c r="F11" s="161"/>
      <c r="G11" s="161"/>
      <c r="H11" s="161"/>
      <c r="I11" s="162"/>
      <c r="J11" s="187" t="s">
        <v>657</v>
      </c>
      <c r="K11" s="188"/>
      <c r="L11" s="188"/>
      <c r="M11" s="188"/>
      <c r="N11" s="188"/>
      <c r="O11" s="188"/>
      <c r="P11" s="189"/>
      <c r="Q11" s="190" t="s">
        <v>783</v>
      </c>
      <c r="R11" s="191"/>
      <c r="S11" s="42"/>
    </row>
    <row r="12" spans="1:19" s="50" customFormat="1" ht="45" customHeight="1" x14ac:dyDescent="0.3">
      <c r="A12" s="43"/>
      <c r="B12" s="44" t="s">
        <v>644</v>
      </c>
      <c r="C12" s="44" t="s">
        <v>645</v>
      </c>
      <c r="D12" s="159" t="s">
        <v>631</v>
      </c>
      <c r="E12" s="159"/>
      <c r="F12" s="44" t="s">
        <v>632</v>
      </c>
      <c r="G12" s="44" t="s">
        <v>646</v>
      </c>
      <c r="H12" s="45" t="s">
        <v>724</v>
      </c>
      <c r="I12" s="45" t="s">
        <v>722</v>
      </c>
      <c r="J12" s="47" t="s">
        <v>750</v>
      </c>
      <c r="K12" s="47" t="s">
        <v>751</v>
      </c>
      <c r="L12" s="46" t="s">
        <v>652</v>
      </c>
      <c r="M12" s="47">
        <v>45757</v>
      </c>
      <c r="N12" s="47">
        <v>45758</v>
      </c>
      <c r="O12" s="47">
        <v>45759</v>
      </c>
      <c r="P12" s="48" t="s">
        <v>654</v>
      </c>
      <c r="Q12" s="143" t="s">
        <v>784</v>
      </c>
      <c r="R12" s="143" t="s">
        <v>785</v>
      </c>
      <c r="S12" s="49" t="s">
        <v>655</v>
      </c>
    </row>
    <row r="13" spans="1:19" x14ac:dyDescent="0.3">
      <c r="A13" s="51"/>
      <c r="B13" s="91" t="s">
        <v>745</v>
      </c>
      <c r="C13" s="68" t="s">
        <v>629</v>
      </c>
      <c r="D13" s="157" t="s">
        <v>746</v>
      </c>
      <c r="E13" s="158"/>
      <c r="F13" s="68" t="s">
        <v>747</v>
      </c>
      <c r="G13" s="68" t="s">
        <v>667</v>
      </c>
      <c r="H13" s="69">
        <v>34890</v>
      </c>
      <c r="I13" s="68" t="s">
        <v>748</v>
      </c>
      <c r="J13" s="69">
        <v>45758</v>
      </c>
      <c r="K13" s="69">
        <v>45760</v>
      </c>
      <c r="L13" s="68" t="s">
        <v>780</v>
      </c>
      <c r="M13" s="68" t="s">
        <v>721</v>
      </c>
      <c r="N13" s="68" t="s">
        <v>622</v>
      </c>
      <c r="O13" s="68" t="s">
        <v>622</v>
      </c>
      <c r="P13" s="68"/>
      <c r="Q13" s="144" t="s">
        <v>699</v>
      </c>
      <c r="R13" s="144" t="s">
        <v>699</v>
      </c>
      <c r="S13" s="68"/>
    </row>
    <row r="14" spans="1:19" x14ac:dyDescent="0.3">
      <c r="A14" s="51" t="e">
        <f>IF(AND($C14&lt;&gt;"",$D14&lt;&gt;"",$F14&lt;&gt;"",$G14&lt;&gt;"",#REF!&lt;&gt;"",$H14&lt;&gt;"",$I14&lt;&gt;"",#REF!&lt;&gt;"",#REF!&lt;&gt;"",$J14&lt;&gt;"",$K14&lt;&gt;"",$L14&lt;&gt;"",#REF!&lt;&gt;"",$M14&lt;&gt;"",$N14&lt;&gt;"",$O14&lt;&gt;"",#REF!&lt;&gt;"",#REF!&lt;&gt;"",#REF!&lt;&gt;"",#REF!&lt;&gt;""),1,0)</f>
        <v>#REF!</v>
      </c>
      <c r="B14" s="52">
        <v>1</v>
      </c>
      <c r="C14" s="33"/>
      <c r="D14" s="155"/>
      <c r="E14" s="156"/>
      <c r="F14" s="33"/>
      <c r="G14" s="33"/>
      <c r="H14" s="70"/>
      <c r="I14" s="33"/>
      <c r="J14" s="70"/>
      <c r="K14" s="70"/>
      <c r="L14" s="33"/>
      <c r="M14" s="33"/>
      <c r="N14" s="33"/>
      <c r="O14" s="33"/>
      <c r="P14" s="33"/>
      <c r="Q14" s="145"/>
      <c r="R14" s="145"/>
      <c r="S14" s="33"/>
    </row>
    <row r="15" spans="1:19" x14ac:dyDescent="0.3">
      <c r="A15" s="51" t="e">
        <f>IF(AND($C15&lt;&gt;"",$D15&lt;&gt;"",$F15&lt;&gt;"",$G15&lt;&gt;"",#REF!&lt;&gt;"",$H15&lt;&gt;"",$I15&lt;&gt;"",#REF!&lt;&gt;"",#REF!&lt;&gt;"",$J15&lt;&gt;"",$K15&lt;&gt;"",$L15&lt;&gt;"",#REF!&lt;&gt;"",$M15&lt;&gt;"",$N15&lt;&gt;"",$O15&lt;&gt;"",#REF!&lt;&gt;"",#REF!&lt;&gt;"",#REF!&lt;&gt;"",#REF!&lt;&gt;""),1,0)</f>
        <v>#REF!</v>
      </c>
      <c r="B15" s="52">
        <v>2</v>
      </c>
      <c r="C15" s="33"/>
      <c r="D15" s="155"/>
      <c r="E15" s="156"/>
      <c r="F15" s="33"/>
      <c r="G15" s="33"/>
      <c r="H15" s="70"/>
      <c r="I15" s="33"/>
      <c r="J15" s="70"/>
      <c r="K15" s="70"/>
      <c r="L15" s="33"/>
      <c r="M15" s="33"/>
      <c r="N15" s="33"/>
      <c r="O15" s="33"/>
      <c r="P15" s="33"/>
      <c r="Q15" s="145"/>
      <c r="R15" s="145"/>
      <c r="S15" s="33"/>
    </row>
    <row r="16" spans="1:19" x14ac:dyDescent="0.3">
      <c r="A16" s="51" t="e">
        <f>IF(AND($C16&lt;&gt;"",$D16&lt;&gt;"",$F16&lt;&gt;"",$G16&lt;&gt;"",#REF!&lt;&gt;"",$H16&lt;&gt;"",$I16&lt;&gt;"",#REF!&lt;&gt;"",#REF!&lt;&gt;"",$J16&lt;&gt;"",$K16&lt;&gt;"",$L16&lt;&gt;"",#REF!&lt;&gt;"",$M16&lt;&gt;"",$N16&lt;&gt;"",$O16&lt;&gt;"",#REF!&lt;&gt;"",#REF!&lt;&gt;"",#REF!&lt;&gt;"",#REF!&lt;&gt;""),1,0)</f>
        <v>#REF!</v>
      </c>
      <c r="B16" s="52">
        <v>3</v>
      </c>
      <c r="C16" s="33"/>
      <c r="D16" s="155"/>
      <c r="E16" s="156"/>
      <c r="F16" s="33"/>
      <c r="G16" s="33"/>
      <c r="H16" s="70"/>
      <c r="I16" s="33"/>
      <c r="J16" s="70"/>
      <c r="K16" s="70"/>
      <c r="L16" s="33"/>
      <c r="M16" s="33"/>
      <c r="N16" s="33"/>
      <c r="O16" s="33"/>
      <c r="P16" s="33"/>
      <c r="Q16" s="145"/>
      <c r="R16" s="145"/>
      <c r="S16" s="33"/>
    </row>
    <row r="17" spans="1:19" x14ac:dyDescent="0.3">
      <c r="A17" s="51" t="e">
        <f>IF(AND($C17&lt;&gt;"",$D17&lt;&gt;"",$F17&lt;&gt;"",$G17&lt;&gt;"",#REF!&lt;&gt;"",$H17&lt;&gt;"",$I17&lt;&gt;"",#REF!&lt;&gt;"",#REF!&lt;&gt;"",$J17&lt;&gt;"",$K17&lt;&gt;"",$L17&lt;&gt;"",#REF!&lt;&gt;"",$M17&lt;&gt;"",$N17&lt;&gt;"",$O17&lt;&gt;"",#REF!&lt;&gt;"",#REF!&lt;&gt;"",#REF!&lt;&gt;"",#REF!&lt;&gt;""),1,0)</f>
        <v>#REF!</v>
      </c>
      <c r="B17" s="52">
        <v>4</v>
      </c>
      <c r="C17" s="33"/>
      <c r="D17" s="155"/>
      <c r="E17" s="156"/>
      <c r="F17" s="33"/>
      <c r="G17" s="33"/>
      <c r="H17" s="70"/>
      <c r="I17" s="33"/>
      <c r="J17" s="70"/>
      <c r="K17" s="70"/>
      <c r="L17" s="33"/>
      <c r="M17" s="33"/>
      <c r="N17" s="33"/>
      <c r="O17" s="33"/>
      <c r="P17" s="33"/>
      <c r="Q17" s="145"/>
      <c r="R17" s="145"/>
      <c r="S17" s="33"/>
    </row>
    <row r="18" spans="1:19" x14ac:dyDescent="0.3">
      <c r="A18" s="51" t="e">
        <f>IF(AND($C18&lt;&gt;"",$D18&lt;&gt;"",$F18&lt;&gt;"",$G18&lt;&gt;"",#REF!&lt;&gt;"",$H18&lt;&gt;"",$I18&lt;&gt;"",#REF!&lt;&gt;"",#REF!&lt;&gt;"",$J18&lt;&gt;"",$K18&lt;&gt;"",$L18&lt;&gt;"",#REF!&lt;&gt;"",$M18&lt;&gt;"",$N18&lt;&gt;"",$O18&lt;&gt;"",#REF!&lt;&gt;"",#REF!&lt;&gt;"",#REF!&lt;&gt;"",#REF!&lt;&gt;""),1,0)</f>
        <v>#REF!</v>
      </c>
      <c r="B18" s="52">
        <v>5</v>
      </c>
      <c r="C18" s="33"/>
      <c r="D18" s="155"/>
      <c r="E18" s="156"/>
      <c r="F18" s="33"/>
      <c r="G18" s="33"/>
      <c r="H18" s="70"/>
      <c r="I18" s="33"/>
      <c r="J18" s="70"/>
      <c r="K18" s="70"/>
      <c r="L18" s="33"/>
      <c r="M18" s="33"/>
      <c r="N18" s="33"/>
      <c r="O18" s="33"/>
      <c r="P18" s="33"/>
      <c r="Q18" s="145"/>
      <c r="R18" s="145"/>
      <c r="S18" s="33"/>
    </row>
    <row r="19" spans="1:19" x14ac:dyDescent="0.3">
      <c r="A19" s="51" t="e">
        <f>IF(AND($C19&lt;&gt;"",$D19&lt;&gt;"",$F19&lt;&gt;"",$G19&lt;&gt;"",#REF!&lt;&gt;"",$H19&lt;&gt;"",$I19&lt;&gt;"",#REF!&lt;&gt;"",#REF!&lt;&gt;"",$J19&lt;&gt;"",$K19&lt;&gt;"",$L19&lt;&gt;"",#REF!&lt;&gt;"",$M19&lt;&gt;"",$N19&lt;&gt;"",$O19&lt;&gt;"",#REF!&lt;&gt;"",#REF!&lt;&gt;"",#REF!&lt;&gt;"",#REF!&lt;&gt;""),1,0)</f>
        <v>#REF!</v>
      </c>
      <c r="B19" s="52">
        <v>6</v>
      </c>
      <c r="C19" s="33"/>
      <c r="D19" s="155"/>
      <c r="E19" s="156"/>
      <c r="F19" s="33"/>
      <c r="G19" s="33"/>
      <c r="H19" s="70"/>
      <c r="I19" s="33"/>
      <c r="J19" s="70"/>
      <c r="K19" s="70"/>
      <c r="L19" s="33"/>
      <c r="M19" s="33"/>
      <c r="N19" s="33"/>
      <c r="O19" s="33"/>
      <c r="P19" s="33"/>
      <c r="Q19" s="145"/>
      <c r="R19" s="145"/>
      <c r="S19" s="33"/>
    </row>
    <row r="20" spans="1:19" x14ac:dyDescent="0.3">
      <c r="A20" s="51" t="e">
        <f>IF(AND($C20&lt;&gt;"",$D20&lt;&gt;"",$F20&lt;&gt;"",$G20&lt;&gt;"",#REF!&lt;&gt;"",$H20&lt;&gt;"",$I20&lt;&gt;"",#REF!&lt;&gt;"",#REF!&lt;&gt;"",$J20&lt;&gt;"",$K20&lt;&gt;"",$L20&lt;&gt;"",#REF!&lt;&gt;"",$M20&lt;&gt;"",$N20&lt;&gt;"",$O20&lt;&gt;"",#REF!&lt;&gt;"",#REF!&lt;&gt;"",#REF!&lt;&gt;"",#REF!&lt;&gt;""),1,0)</f>
        <v>#REF!</v>
      </c>
      <c r="B20" s="52">
        <v>7</v>
      </c>
      <c r="C20" s="33"/>
      <c r="D20" s="155"/>
      <c r="E20" s="156"/>
      <c r="F20" s="33"/>
      <c r="G20" s="33"/>
      <c r="H20" s="70"/>
      <c r="I20" s="33"/>
      <c r="J20" s="70"/>
      <c r="K20" s="70"/>
      <c r="L20" s="33"/>
      <c r="M20" s="33"/>
      <c r="N20" s="33"/>
      <c r="O20" s="33"/>
      <c r="P20" s="33"/>
      <c r="Q20" s="145"/>
      <c r="R20" s="145"/>
      <c r="S20" s="33"/>
    </row>
    <row r="21" spans="1:19" x14ac:dyDescent="0.3">
      <c r="A21" s="51" t="e">
        <f>IF(AND($C21&lt;&gt;"",$D21&lt;&gt;"",$F21&lt;&gt;"",$G21&lt;&gt;"",#REF!&lt;&gt;"",$H21&lt;&gt;"",$I21&lt;&gt;"",#REF!&lt;&gt;"",#REF!&lt;&gt;"",$J21&lt;&gt;"",$K21&lt;&gt;"",$L21&lt;&gt;"",#REF!&lt;&gt;"",$M21&lt;&gt;"",$N21&lt;&gt;"",$O21&lt;&gt;"",#REF!&lt;&gt;"",#REF!&lt;&gt;"",#REF!&lt;&gt;"",#REF!&lt;&gt;""),1,0)</f>
        <v>#REF!</v>
      </c>
      <c r="B21" s="52">
        <v>8</v>
      </c>
      <c r="C21" s="33"/>
      <c r="D21" s="155"/>
      <c r="E21" s="156"/>
      <c r="F21" s="33"/>
      <c r="G21" s="33"/>
      <c r="H21" s="70"/>
      <c r="I21" s="33"/>
      <c r="J21" s="70"/>
      <c r="K21" s="70"/>
      <c r="L21" s="33"/>
      <c r="M21" s="33"/>
      <c r="N21" s="33"/>
      <c r="O21" s="33"/>
      <c r="P21" s="33"/>
      <c r="Q21" s="145"/>
      <c r="R21" s="145"/>
      <c r="S21" s="33"/>
    </row>
    <row r="22" spans="1:19" x14ac:dyDescent="0.3">
      <c r="A22" s="51" t="e">
        <f>IF(AND($C22&lt;&gt;"",$D22&lt;&gt;"",$F22&lt;&gt;"",$G22&lt;&gt;"",#REF!&lt;&gt;"",$H22&lt;&gt;"",$I22&lt;&gt;"",#REF!&lt;&gt;"",#REF!&lt;&gt;"",$J22&lt;&gt;"",$K22&lt;&gt;"",$L22&lt;&gt;"",#REF!&lt;&gt;"",$M22&lt;&gt;"",$N22&lt;&gt;"",$O22&lt;&gt;"",#REF!&lt;&gt;"",#REF!&lt;&gt;"",#REF!&lt;&gt;"",#REF!&lt;&gt;""),1,0)</f>
        <v>#REF!</v>
      </c>
      <c r="B22" s="52">
        <v>9</v>
      </c>
      <c r="C22" s="33"/>
      <c r="D22" s="155"/>
      <c r="E22" s="156"/>
      <c r="F22" s="33"/>
      <c r="G22" s="33"/>
      <c r="H22" s="33"/>
      <c r="I22" s="33"/>
      <c r="J22" s="70"/>
      <c r="K22" s="70"/>
      <c r="L22" s="33"/>
      <c r="M22" s="33"/>
      <c r="N22" s="33"/>
      <c r="O22" s="33"/>
      <c r="P22" s="33"/>
      <c r="Q22" s="145"/>
      <c r="R22" s="145"/>
      <c r="S22" s="33"/>
    </row>
    <row r="23" spans="1:19" x14ac:dyDescent="0.3">
      <c r="A23" s="51" t="e">
        <f>IF(AND($C23&lt;&gt;"",$D23&lt;&gt;"",$F23&lt;&gt;"",$G23&lt;&gt;"",#REF!&lt;&gt;"",$H23&lt;&gt;"",$I23&lt;&gt;"",#REF!&lt;&gt;"",#REF!&lt;&gt;"",$J23&lt;&gt;"",$K23&lt;&gt;"",$L23&lt;&gt;"",#REF!&lt;&gt;"",$M23&lt;&gt;"",$N23&lt;&gt;"",$O23&lt;&gt;"",#REF!&lt;&gt;"",#REF!&lt;&gt;"",#REF!&lt;&gt;"",#REF!&lt;&gt;""),1,0)</f>
        <v>#REF!</v>
      </c>
      <c r="B23" s="52">
        <v>10</v>
      </c>
      <c r="C23" s="33"/>
      <c r="D23" s="155"/>
      <c r="E23" s="156"/>
      <c r="F23" s="33"/>
      <c r="G23" s="33"/>
      <c r="H23" s="33"/>
      <c r="I23" s="33"/>
      <c r="J23" s="70"/>
      <c r="K23" s="70"/>
      <c r="L23" s="33"/>
      <c r="M23" s="33"/>
      <c r="N23" s="33"/>
      <c r="O23" s="33"/>
      <c r="P23" s="33"/>
      <c r="Q23" s="145"/>
      <c r="R23" s="145"/>
      <c r="S23" s="33"/>
    </row>
    <row r="24" spans="1:19" x14ac:dyDescent="0.3">
      <c r="A24" s="51" t="e">
        <f>IF(AND($C24&lt;&gt;"",$D24&lt;&gt;"",$F24&lt;&gt;"",$G24&lt;&gt;"",#REF!&lt;&gt;"",$H24&lt;&gt;"",$I24&lt;&gt;"",#REF!&lt;&gt;"",#REF!&lt;&gt;"",$J24&lt;&gt;"",$K24&lt;&gt;"",$L24&lt;&gt;"",#REF!&lt;&gt;"",$M24&lt;&gt;"",$N24&lt;&gt;"",$O24&lt;&gt;"",#REF!&lt;&gt;"",#REF!&lt;&gt;"",#REF!&lt;&gt;"",#REF!&lt;&gt;""),1,0)</f>
        <v>#REF!</v>
      </c>
      <c r="B24" s="52">
        <v>11</v>
      </c>
      <c r="C24" s="33"/>
      <c r="D24" s="155"/>
      <c r="E24" s="156"/>
      <c r="F24" s="33"/>
      <c r="G24" s="33"/>
      <c r="H24" s="33"/>
      <c r="I24" s="33"/>
      <c r="J24" s="70"/>
      <c r="K24" s="70"/>
      <c r="L24" s="33"/>
      <c r="M24" s="33"/>
      <c r="N24" s="33"/>
      <c r="O24" s="33"/>
      <c r="P24" s="33"/>
      <c r="Q24" s="145"/>
      <c r="R24" s="145"/>
      <c r="S24" s="33"/>
    </row>
    <row r="25" spans="1:19" x14ac:dyDescent="0.3">
      <c r="A25" s="51" t="e">
        <f>IF(AND($C25&lt;&gt;"",$D25&lt;&gt;"",$F25&lt;&gt;"",$G25&lt;&gt;"",#REF!&lt;&gt;"",$H25&lt;&gt;"",$I25&lt;&gt;"",#REF!&lt;&gt;"",#REF!&lt;&gt;"",$J25&lt;&gt;"",$K25&lt;&gt;"",$L25&lt;&gt;"",#REF!&lt;&gt;"",$M25&lt;&gt;"",$N25&lt;&gt;"",$O25&lt;&gt;"",#REF!&lt;&gt;"",#REF!&lt;&gt;"",#REF!&lt;&gt;"",#REF!&lt;&gt;""),1,0)</f>
        <v>#REF!</v>
      </c>
      <c r="B25" s="52">
        <v>12</v>
      </c>
      <c r="C25" s="33"/>
      <c r="D25" s="155"/>
      <c r="E25" s="156"/>
      <c r="F25" s="33"/>
      <c r="G25" s="33"/>
      <c r="H25" s="33"/>
      <c r="I25" s="33"/>
      <c r="J25" s="70"/>
      <c r="K25" s="70"/>
      <c r="L25" s="33"/>
      <c r="M25" s="33"/>
      <c r="N25" s="33"/>
      <c r="O25" s="33"/>
      <c r="P25" s="33"/>
      <c r="Q25" s="145"/>
      <c r="R25" s="145"/>
      <c r="S25" s="33"/>
    </row>
    <row r="26" spans="1:19" x14ac:dyDescent="0.3">
      <c r="A26" s="51" t="e">
        <f>IF(AND($C26&lt;&gt;"",$D26&lt;&gt;"",$F26&lt;&gt;"",$G26&lt;&gt;"",#REF!&lt;&gt;"",$H26&lt;&gt;"",$I26&lt;&gt;"",#REF!&lt;&gt;"",#REF!&lt;&gt;"",$J26&lt;&gt;"",$K26&lt;&gt;"",$L26&lt;&gt;"",#REF!&lt;&gt;"",$M26&lt;&gt;"",$N26&lt;&gt;"",$O26&lt;&gt;"",#REF!&lt;&gt;"",#REF!&lt;&gt;"",#REF!&lt;&gt;"",#REF!&lt;&gt;""),1,0)</f>
        <v>#REF!</v>
      </c>
      <c r="B26" s="52">
        <v>13</v>
      </c>
      <c r="C26" s="33"/>
      <c r="D26" s="155"/>
      <c r="E26" s="156"/>
      <c r="F26" s="33"/>
      <c r="G26" s="33"/>
      <c r="H26" s="33"/>
      <c r="I26" s="33"/>
      <c r="J26" s="70"/>
      <c r="K26" s="70"/>
      <c r="L26" s="33"/>
      <c r="M26" s="33"/>
      <c r="N26" s="33"/>
      <c r="O26" s="33"/>
      <c r="P26" s="33"/>
      <c r="Q26" s="145"/>
      <c r="R26" s="145"/>
      <c r="S26" s="33"/>
    </row>
    <row r="27" spans="1:19" x14ac:dyDescent="0.3">
      <c r="A27" s="51" t="e">
        <f>IF(AND($C27&lt;&gt;"",$D27&lt;&gt;"",$F27&lt;&gt;"",$G27&lt;&gt;"",#REF!&lt;&gt;"",$H27&lt;&gt;"",$I27&lt;&gt;"",#REF!&lt;&gt;"",#REF!&lt;&gt;"",$J27&lt;&gt;"",$K27&lt;&gt;"",$L27&lt;&gt;"",#REF!&lt;&gt;"",$M27&lt;&gt;"",$N27&lt;&gt;"",$O27&lt;&gt;"",#REF!&lt;&gt;"",#REF!&lt;&gt;"",#REF!&lt;&gt;"",#REF!&lt;&gt;""),1,0)</f>
        <v>#REF!</v>
      </c>
      <c r="B27" s="52">
        <v>14</v>
      </c>
      <c r="C27" s="33"/>
      <c r="D27" s="155"/>
      <c r="E27" s="156"/>
      <c r="F27" s="33"/>
      <c r="G27" s="33"/>
      <c r="H27" s="33"/>
      <c r="I27" s="33"/>
      <c r="J27" s="70"/>
      <c r="K27" s="70"/>
      <c r="L27" s="33"/>
      <c r="M27" s="33"/>
      <c r="N27" s="33"/>
      <c r="O27" s="33"/>
      <c r="P27" s="33"/>
      <c r="Q27" s="145"/>
      <c r="R27" s="145"/>
      <c r="S27" s="33"/>
    </row>
    <row r="28" spans="1:19" x14ac:dyDescent="0.3">
      <c r="A28" s="51" t="e">
        <f>IF(AND($C28&lt;&gt;"",$D28&lt;&gt;"",$F28&lt;&gt;"",$G28&lt;&gt;"",#REF!&lt;&gt;"",$H28&lt;&gt;"",$I28&lt;&gt;"",#REF!&lt;&gt;"",#REF!&lt;&gt;"",$J28&lt;&gt;"",$K28&lt;&gt;"",$L28&lt;&gt;"",#REF!&lt;&gt;"",$M28&lt;&gt;"",$N28&lt;&gt;"",$O28&lt;&gt;"",#REF!&lt;&gt;"",#REF!&lt;&gt;"",#REF!&lt;&gt;"",#REF!&lt;&gt;""),1,0)</f>
        <v>#REF!</v>
      </c>
      <c r="B28" s="52">
        <v>15</v>
      </c>
      <c r="C28" s="33"/>
      <c r="D28" s="155"/>
      <c r="E28" s="156"/>
      <c r="F28" s="33"/>
      <c r="G28" s="33"/>
      <c r="H28" s="33"/>
      <c r="I28" s="33"/>
      <c r="J28" s="70"/>
      <c r="K28" s="70"/>
      <c r="L28" s="33"/>
      <c r="M28" s="33"/>
      <c r="N28" s="33"/>
      <c r="O28" s="33"/>
      <c r="P28" s="33"/>
      <c r="Q28" s="145"/>
      <c r="R28" s="145"/>
      <c r="S28" s="33"/>
    </row>
    <row r="29" spans="1:19" x14ac:dyDescent="0.3">
      <c r="A29" s="51" t="e">
        <f>IF(AND($C29&lt;&gt;"",$D29&lt;&gt;"",$F29&lt;&gt;"",$G29&lt;&gt;"",#REF!&lt;&gt;"",$H29&lt;&gt;"",$I29&lt;&gt;"",#REF!&lt;&gt;"",#REF!&lt;&gt;"",$J29&lt;&gt;"",$K29&lt;&gt;"",$L29&lt;&gt;"",#REF!&lt;&gt;"",$M29&lt;&gt;"",$N29&lt;&gt;"",$O29&lt;&gt;"",#REF!&lt;&gt;"",#REF!&lt;&gt;"",#REF!&lt;&gt;"",#REF!&lt;&gt;""),1,0)</f>
        <v>#REF!</v>
      </c>
      <c r="B29" s="52">
        <v>16</v>
      </c>
      <c r="C29" s="33"/>
      <c r="D29" s="155"/>
      <c r="E29" s="156"/>
      <c r="F29" s="33"/>
      <c r="G29" s="33"/>
      <c r="H29" s="33"/>
      <c r="I29" s="33"/>
      <c r="J29" s="70"/>
      <c r="K29" s="70"/>
      <c r="L29" s="33"/>
      <c r="M29" s="33"/>
      <c r="N29" s="33"/>
      <c r="O29" s="33"/>
      <c r="P29" s="33"/>
      <c r="Q29" s="145"/>
      <c r="R29" s="145"/>
      <c r="S29" s="33"/>
    </row>
    <row r="30" spans="1:19" x14ac:dyDescent="0.3">
      <c r="A30" s="51" t="e">
        <f>IF(AND($C30&lt;&gt;"",$D30&lt;&gt;"",$F30&lt;&gt;"",$G30&lt;&gt;"",#REF!&lt;&gt;"",$H30&lt;&gt;"",$I30&lt;&gt;"",#REF!&lt;&gt;"",#REF!&lt;&gt;"",$J30&lt;&gt;"",$K30&lt;&gt;"",$L30&lt;&gt;"",#REF!&lt;&gt;"",$M30&lt;&gt;"",$N30&lt;&gt;"",$O30&lt;&gt;"",#REF!&lt;&gt;"",#REF!&lt;&gt;"",#REF!&lt;&gt;"",#REF!&lt;&gt;""),1,0)</f>
        <v>#REF!</v>
      </c>
      <c r="B30" s="52">
        <v>17</v>
      </c>
      <c r="C30" s="33"/>
      <c r="D30" s="155"/>
      <c r="E30" s="156"/>
      <c r="F30" s="33"/>
      <c r="G30" s="33"/>
      <c r="H30" s="33"/>
      <c r="I30" s="33"/>
      <c r="J30" s="70"/>
      <c r="K30" s="70"/>
      <c r="L30" s="33"/>
      <c r="M30" s="33"/>
      <c r="N30" s="33"/>
      <c r="O30" s="33"/>
      <c r="P30" s="33"/>
      <c r="Q30" s="145"/>
      <c r="R30" s="145"/>
      <c r="S30" s="33"/>
    </row>
    <row r="31" spans="1:19" x14ac:dyDescent="0.3">
      <c r="A31" s="51" t="e">
        <f>IF(AND($C31&lt;&gt;"",$D31&lt;&gt;"",$F31&lt;&gt;"",$G31&lt;&gt;"",#REF!&lt;&gt;"",$H31&lt;&gt;"",$I31&lt;&gt;"",#REF!&lt;&gt;"",#REF!&lt;&gt;"",$J31&lt;&gt;"",$K31&lt;&gt;"",$L31&lt;&gt;"",#REF!&lt;&gt;"",$M31&lt;&gt;"",$N31&lt;&gt;"",$O31&lt;&gt;"",#REF!&lt;&gt;"",#REF!&lt;&gt;"",#REF!&lt;&gt;"",#REF!&lt;&gt;""),1,0)</f>
        <v>#REF!</v>
      </c>
      <c r="B31" s="52">
        <v>18</v>
      </c>
      <c r="C31" s="33"/>
      <c r="D31" s="155"/>
      <c r="E31" s="156"/>
      <c r="F31" s="33"/>
      <c r="G31" s="33"/>
      <c r="H31" s="33"/>
      <c r="I31" s="33"/>
      <c r="J31" s="70"/>
      <c r="K31" s="70"/>
      <c r="L31" s="33"/>
      <c r="M31" s="33"/>
      <c r="N31" s="33"/>
      <c r="O31" s="33"/>
      <c r="P31" s="33"/>
      <c r="Q31" s="145"/>
      <c r="R31" s="145"/>
      <c r="S31" s="33"/>
    </row>
    <row r="32" spans="1:19" x14ac:dyDescent="0.3">
      <c r="A32" s="51" t="e">
        <f>IF(AND($C32&lt;&gt;"",$D32&lt;&gt;"",$F32&lt;&gt;"",$G32&lt;&gt;"",#REF!&lt;&gt;"",$H32&lt;&gt;"",$I32&lt;&gt;"",#REF!&lt;&gt;"",#REF!&lt;&gt;"",$J32&lt;&gt;"",$K32&lt;&gt;"",$L32&lt;&gt;"",#REF!&lt;&gt;"",$M32&lt;&gt;"",$N32&lt;&gt;"",$O32&lt;&gt;"",#REF!&lt;&gt;"",#REF!&lt;&gt;"",#REF!&lt;&gt;"",#REF!&lt;&gt;""),1,0)</f>
        <v>#REF!</v>
      </c>
      <c r="B32" s="52">
        <v>19</v>
      </c>
      <c r="C32" s="33"/>
      <c r="D32" s="155"/>
      <c r="E32" s="156"/>
      <c r="F32" s="33"/>
      <c r="G32" s="33"/>
      <c r="H32" s="33"/>
      <c r="I32" s="33"/>
      <c r="J32" s="70"/>
      <c r="K32" s="70"/>
      <c r="L32" s="33"/>
      <c r="M32" s="33"/>
      <c r="N32" s="33"/>
      <c r="O32" s="33"/>
      <c r="P32" s="33"/>
      <c r="Q32" s="145"/>
      <c r="R32" s="145"/>
      <c r="S32" s="33"/>
    </row>
    <row r="33" spans="1:19" x14ac:dyDescent="0.3">
      <c r="A33" s="51" t="e">
        <f>IF(AND($C33&lt;&gt;"",$D33&lt;&gt;"",$F33&lt;&gt;"",$G33&lt;&gt;"",#REF!&lt;&gt;"",$H33&lt;&gt;"",$I33&lt;&gt;"",#REF!&lt;&gt;"",#REF!&lt;&gt;"",$J33&lt;&gt;"",$K33&lt;&gt;"",$L33&lt;&gt;"",#REF!&lt;&gt;"",$M33&lt;&gt;"",$N33&lt;&gt;"",$O33&lt;&gt;"",#REF!&lt;&gt;"",#REF!&lt;&gt;"",#REF!&lt;&gt;"",#REF!&lt;&gt;""),1,0)</f>
        <v>#REF!</v>
      </c>
      <c r="B33" s="52">
        <v>20</v>
      </c>
      <c r="C33" s="33"/>
      <c r="D33" s="155"/>
      <c r="E33" s="156"/>
      <c r="F33" s="33"/>
      <c r="G33" s="33"/>
      <c r="H33" s="33"/>
      <c r="I33" s="33"/>
      <c r="J33" s="70"/>
      <c r="K33" s="70"/>
      <c r="L33" s="33"/>
      <c r="M33" s="33"/>
      <c r="N33" s="33"/>
      <c r="O33" s="33"/>
      <c r="P33" s="33"/>
      <c r="Q33" s="145"/>
      <c r="R33" s="145"/>
      <c r="S33" s="33"/>
    </row>
    <row r="34" spans="1:19" x14ac:dyDescent="0.3">
      <c r="A34" s="51" t="e">
        <f>IF(AND($C34&lt;&gt;"",$D34&lt;&gt;"",$F34&lt;&gt;"",$G34&lt;&gt;"",#REF!&lt;&gt;"",$H34&lt;&gt;"",$I34&lt;&gt;"",#REF!&lt;&gt;"",#REF!&lt;&gt;"",$J34&lt;&gt;"",$K34&lt;&gt;"",$L34&lt;&gt;"",#REF!&lt;&gt;"",$M34&lt;&gt;"",$N34&lt;&gt;"",$O34&lt;&gt;"",#REF!&lt;&gt;"",#REF!&lt;&gt;"",#REF!&lt;&gt;"",#REF!&lt;&gt;""),1,0)</f>
        <v>#REF!</v>
      </c>
      <c r="B34" s="52">
        <v>21</v>
      </c>
      <c r="C34" s="33"/>
      <c r="D34" s="155"/>
      <c r="E34" s="156"/>
      <c r="F34" s="33"/>
      <c r="G34" s="33"/>
      <c r="H34" s="33"/>
      <c r="I34" s="33"/>
      <c r="J34" s="70"/>
      <c r="K34" s="70"/>
      <c r="L34" s="33"/>
      <c r="M34" s="33"/>
      <c r="N34" s="33"/>
      <c r="O34" s="33"/>
      <c r="P34" s="33"/>
      <c r="Q34" s="145"/>
      <c r="R34" s="145"/>
      <c r="S34" s="33"/>
    </row>
    <row r="35" spans="1:19" x14ac:dyDescent="0.3">
      <c r="A35" s="51" t="e">
        <f>IF(AND($C35&lt;&gt;"",$D35&lt;&gt;"",$F35&lt;&gt;"",$G35&lt;&gt;"",#REF!&lt;&gt;"",$H35&lt;&gt;"",$I35&lt;&gt;"",#REF!&lt;&gt;"",#REF!&lt;&gt;"",$J35&lt;&gt;"",$K35&lt;&gt;"",$L35&lt;&gt;"",#REF!&lt;&gt;"",$M35&lt;&gt;"",$N35&lt;&gt;"",$O35&lt;&gt;"",#REF!&lt;&gt;"",#REF!&lt;&gt;"",#REF!&lt;&gt;"",#REF!&lt;&gt;""),1,0)</f>
        <v>#REF!</v>
      </c>
      <c r="B35" s="52">
        <v>22</v>
      </c>
      <c r="C35" s="33"/>
      <c r="D35" s="155"/>
      <c r="E35" s="156"/>
      <c r="F35" s="33"/>
      <c r="G35" s="33"/>
      <c r="H35" s="33"/>
      <c r="I35" s="33"/>
      <c r="J35" s="70"/>
      <c r="K35" s="70"/>
      <c r="L35" s="33"/>
      <c r="M35" s="33"/>
      <c r="N35" s="33"/>
      <c r="O35" s="33"/>
      <c r="P35" s="33"/>
      <c r="Q35" s="145"/>
      <c r="R35" s="145"/>
      <c r="S35" s="33"/>
    </row>
    <row r="36" spans="1:19" x14ac:dyDescent="0.3">
      <c r="A36" s="51" t="e">
        <f>IF(AND($C36&lt;&gt;"",$D36&lt;&gt;"",$F36&lt;&gt;"",$G36&lt;&gt;"",#REF!&lt;&gt;"",$H36&lt;&gt;"",$I36&lt;&gt;"",#REF!&lt;&gt;"",#REF!&lt;&gt;"",$J36&lt;&gt;"",$K36&lt;&gt;"",$L36&lt;&gt;"",#REF!&lt;&gt;"",$M36&lt;&gt;"",$N36&lt;&gt;"",$O36&lt;&gt;"",#REF!&lt;&gt;"",#REF!&lt;&gt;"",#REF!&lt;&gt;"",#REF!&lt;&gt;""),1,0)</f>
        <v>#REF!</v>
      </c>
      <c r="B36" s="52">
        <v>23</v>
      </c>
      <c r="C36" s="33"/>
      <c r="D36" s="155"/>
      <c r="E36" s="156"/>
      <c r="F36" s="33"/>
      <c r="G36" s="33"/>
      <c r="H36" s="33"/>
      <c r="I36" s="33"/>
      <c r="J36" s="70"/>
      <c r="K36" s="70"/>
      <c r="L36" s="33"/>
      <c r="M36" s="33"/>
      <c r="N36" s="33"/>
      <c r="O36" s="33"/>
      <c r="P36" s="33"/>
      <c r="Q36" s="145"/>
      <c r="R36" s="145"/>
      <c r="S36" s="33"/>
    </row>
    <row r="37" spans="1:19" x14ac:dyDescent="0.3">
      <c r="A37" s="51" t="e">
        <f>IF(AND($C37&lt;&gt;"",$D37&lt;&gt;"",$F37&lt;&gt;"",$G37&lt;&gt;"",#REF!&lt;&gt;"",$H37&lt;&gt;"",$I37&lt;&gt;"",#REF!&lt;&gt;"",#REF!&lt;&gt;"",$J37&lt;&gt;"",$K37&lt;&gt;"",$L37&lt;&gt;"",#REF!&lt;&gt;"",$M37&lt;&gt;"",$N37&lt;&gt;"",$O37&lt;&gt;"",#REF!&lt;&gt;"",#REF!&lt;&gt;"",#REF!&lt;&gt;"",#REF!&lt;&gt;""),1,0)</f>
        <v>#REF!</v>
      </c>
      <c r="B37" s="52">
        <v>24</v>
      </c>
      <c r="C37" s="33"/>
      <c r="D37" s="155"/>
      <c r="E37" s="156"/>
      <c r="F37" s="33"/>
      <c r="G37" s="33"/>
      <c r="H37" s="33"/>
      <c r="I37" s="33"/>
      <c r="J37" s="70"/>
      <c r="K37" s="70"/>
      <c r="L37" s="33"/>
      <c r="M37" s="33"/>
      <c r="N37" s="33"/>
      <c r="O37" s="33"/>
      <c r="P37" s="33"/>
      <c r="Q37" s="145"/>
      <c r="R37" s="145"/>
      <c r="S37" s="33"/>
    </row>
    <row r="38" spans="1:19" x14ac:dyDescent="0.3">
      <c r="A38" s="51" t="e">
        <f>IF(AND($C38&lt;&gt;"",$D38&lt;&gt;"",$F38&lt;&gt;"",$G38&lt;&gt;"",#REF!&lt;&gt;"",$H38&lt;&gt;"",$I38&lt;&gt;"",#REF!&lt;&gt;"",#REF!&lt;&gt;"",$J38&lt;&gt;"",$K38&lt;&gt;"",$L38&lt;&gt;"",#REF!&lt;&gt;"",$M38&lt;&gt;"",$N38&lt;&gt;"",$O38&lt;&gt;"",#REF!&lt;&gt;"",#REF!&lt;&gt;"",#REF!&lt;&gt;"",#REF!&lt;&gt;""),1,0)</f>
        <v>#REF!</v>
      </c>
      <c r="B38" s="52">
        <v>25</v>
      </c>
      <c r="C38" s="33"/>
      <c r="D38" s="155"/>
      <c r="E38" s="156"/>
      <c r="F38" s="33"/>
      <c r="G38" s="33"/>
      <c r="H38" s="33"/>
      <c r="I38" s="33"/>
      <c r="J38" s="70"/>
      <c r="K38" s="70"/>
      <c r="L38" s="33"/>
      <c r="M38" s="33"/>
      <c r="N38" s="33"/>
      <c r="O38" s="33"/>
      <c r="P38" s="33"/>
      <c r="Q38" s="145"/>
      <c r="R38" s="145"/>
      <c r="S38" s="33"/>
    </row>
    <row r="39" spans="1:19" x14ac:dyDescent="0.3">
      <c r="A39" s="51" t="e">
        <f>IF(AND($C39&lt;&gt;"",$D39&lt;&gt;"",$F39&lt;&gt;"",$G39&lt;&gt;"",#REF!&lt;&gt;"",$H39&lt;&gt;"",$I39&lt;&gt;"",#REF!&lt;&gt;"",#REF!&lt;&gt;"",$J39&lt;&gt;"",$K39&lt;&gt;"",$L39&lt;&gt;"",#REF!&lt;&gt;"",$M39&lt;&gt;"",$N39&lt;&gt;"",$O39&lt;&gt;"",#REF!&lt;&gt;"",#REF!&lt;&gt;"",#REF!&lt;&gt;"",#REF!&lt;&gt;""),1,0)</f>
        <v>#REF!</v>
      </c>
      <c r="B39" s="52">
        <v>26</v>
      </c>
      <c r="C39" s="33"/>
      <c r="D39" s="155"/>
      <c r="E39" s="156"/>
      <c r="F39" s="33"/>
      <c r="G39" s="33"/>
      <c r="H39" s="33"/>
      <c r="I39" s="33"/>
      <c r="J39" s="70"/>
      <c r="K39" s="70"/>
      <c r="L39" s="33"/>
      <c r="M39" s="33"/>
      <c r="N39" s="33"/>
      <c r="O39" s="33"/>
      <c r="P39" s="33"/>
      <c r="Q39" s="145"/>
      <c r="R39" s="145"/>
      <c r="S39" s="33"/>
    </row>
    <row r="40" spans="1:19" x14ac:dyDescent="0.3">
      <c r="A40" s="51" t="e">
        <f>IF(AND($C40&lt;&gt;"",$D40&lt;&gt;"",$F40&lt;&gt;"",$G40&lt;&gt;"",#REF!&lt;&gt;"",$H40&lt;&gt;"",$I40&lt;&gt;"",#REF!&lt;&gt;"",#REF!&lt;&gt;"",$J40&lt;&gt;"",$K40&lt;&gt;"",$L40&lt;&gt;"",#REF!&lt;&gt;"",$M40&lt;&gt;"",$N40&lt;&gt;"",$O40&lt;&gt;"",#REF!&lt;&gt;"",#REF!&lt;&gt;"",#REF!&lt;&gt;"",#REF!&lt;&gt;""),1,0)</f>
        <v>#REF!</v>
      </c>
      <c r="B40" s="52">
        <v>27</v>
      </c>
      <c r="C40" s="33"/>
      <c r="D40" s="155"/>
      <c r="E40" s="156"/>
      <c r="F40" s="33"/>
      <c r="G40" s="33"/>
      <c r="H40" s="33"/>
      <c r="I40" s="33"/>
      <c r="J40" s="70"/>
      <c r="K40" s="70"/>
      <c r="L40" s="33"/>
      <c r="M40" s="33"/>
      <c r="N40" s="33"/>
      <c r="O40" s="33"/>
      <c r="P40" s="33"/>
      <c r="Q40" s="145"/>
      <c r="R40" s="145"/>
      <c r="S40" s="33"/>
    </row>
    <row r="41" spans="1:19" x14ac:dyDescent="0.3">
      <c r="A41" s="51" t="e">
        <f>IF(AND($C41&lt;&gt;"",$D41&lt;&gt;"",$F41&lt;&gt;"",$G41&lt;&gt;"",#REF!&lt;&gt;"",$H41&lt;&gt;"",$I41&lt;&gt;"",#REF!&lt;&gt;"",#REF!&lt;&gt;"",$J41&lt;&gt;"",$K41&lt;&gt;"",$L41&lt;&gt;"",#REF!&lt;&gt;"",$M41&lt;&gt;"",$N41&lt;&gt;"",$O41&lt;&gt;"",#REF!&lt;&gt;"",#REF!&lt;&gt;"",#REF!&lt;&gt;"",#REF!&lt;&gt;""),1,0)</f>
        <v>#REF!</v>
      </c>
      <c r="B41" s="52">
        <v>28</v>
      </c>
      <c r="C41" s="33"/>
      <c r="D41" s="155"/>
      <c r="E41" s="156"/>
      <c r="F41" s="33"/>
      <c r="G41" s="33"/>
      <c r="H41" s="33"/>
      <c r="I41" s="33"/>
      <c r="J41" s="70"/>
      <c r="K41" s="70"/>
      <c r="L41" s="33"/>
      <c r="M41" s="33"/>
      <c r="N41" s="33"/>
      <c r="O41" s="33"/>
      <c r="P41" s="33"/>
      <c r="Q41" s="145"/>
      <c r="R41" s="145"/>
      <c r="S41" s="33"/>
    </row>
    <row r="42" spans="1:19" x14ac:dyDescent="0.3">
      <c r="A42" s="51" t="e">
        <f>IF(AND($C42&lt;&gt;"",$D42&lt;&gt;"",$F42&lt;&gt;"",$G42&lt;&gt;"",#REF!&lt;&gt;"",$H42&lt;&gt;"",$I42&lt;&gt;"",#REF!&lt;&gt;"",#REF!&lt;&gt;"",$J42&lt;&gt;"",$K42&lt;&gt;"",$L42&lt;&gt;"",#REF!&lt;&gt;"",$M42&lt;&gt;"",$N42&lt;&gt;"",$O42&lt;&gt;"",#REF!&lt;&gt;"",#REF!&lt;&gt;"",#REF!&lt;&gt;"",#REF!&lt;&gt;""),1,0)</f>
        <v>#REF!</v>
      </c>
      <c r="B42" s="52">
        <v>29</v>
      </c>
      <c r="C42" s="33"/>
      <c r="D42" s="155"/>
      <c r="E42" s="156"/>
      <c r="F42" s="33"/>
      <c r="G42" s="33"/>
      <c r="H42" s="33"/>
      <c r="I42" s="33"/>
      <c r="J42" s="70"/>
      <c r="K42" s="70"/>
      <c r="L42" s="33"/>
      <c r="M42" s="33"/>
      <c r="N42" s="33"/>
      <c r="O42" s="33"/>
      <c r="P42" s="33"/>
      <c r="Q42" s="145"/>
      <c r="R42" s="145"/>
      <c r="S42" s="33"/>
    </row>
    <row r="43" spans="1:19" x14ac:dyDescent="0.3">
      <c r="A43" s="51" t="e">
        <f>IF(AND($C43&lt;&gt;"",$D43&lt;&gt;"",$F43&lt;&gt;"",$G43&lt;&gt;"",#REF!&lt;&gt;"",$H43&lt;&gt;"",$I43&lt;&gt;"",#REF!&lt;&gt;"",#REF!&lt;&gt;"",$J43&lt;&gt;"",$K43&lt;&gt;"",$L43&lt;&gt;"",#REF!&lt;&gt;"",$M43&lt;&gt;"",$N43&lt;&gt;"",$O43&lt;&gt;"",#REF!&lt;&gt;"",#REF!&lt;&gt;"",#REF!&lt;&gt;"",#REF!&lt;&gt;""),1,0)</f>
        <v>#REF!</v>
      </c>
      <c r="B43" s="52">
        <v>30</v>
      </c>
      <c r="C43" s="33"/>
      <c r="D43" s="155"/>
      <c r="E43" s="156"/>
      <c r="F43" s="33"/>
      <c r="G43" s="33"/>
      <c r="H43" s="33"/>
      <c r="I43" s="33"/>
      <c r="J43" s="70"/>
      <c r="K43" s="70"/>
      <c r="L43" s="33"/>
      <c r="M43" s="33"/>
      <c r="N43" s="33"/>
      <c r="O43" s="33"/>
      <c r="P43" s="33"/>
      <c r="Q43" s="145"/>
      <c r="R43" s="145"/>
      <c r="S43" s="33"/>
    </row>
    <row r="44" spans="1:19" x14ac:dyDescent="0.3">
      <c r="A44" s="51" t="e">
        <f>IF(AND($C44&lt;&gt;"",$D44&lt;&gt;"",$F44&lt;&gt;"",$G44&lt;&gt;"",#REF!&lt;&gt;"",$H44&lt;&gt;"",$I44&lt;&gt;"",#REF!&lt;&gt;"",#REF!&lt;&gt;"",$J44&lt;&gt;"",$K44&lt;&gt;"",$L44&lt;&gt;"",#REF!&lt;&gt;"",$M44&lt;&gt;"",$N44&lt;&gt;"",$O44&lt;&gt;"",#REF!&lt;&gt;"",#REF!&lt;&gt;"",#REF!&lt;&gt;"",#REF!&lt;&gt;""),1,0)</f>
        <v>#REF!</v>
      </c>
      <c r="B44" s="52">
        <v>31</v>
      </c>
      <c r="C44" s="33"/>
      <c r="D44" s="155"/>
      <c r="E44" s="156"/>
      <c r="F44" s="33"/>
      <c r="G44" s="33"/>
      <c r="H44" s="33"/>
      <c r="I44" s="33"/>
      <c r="J44" s="70"/>
      <c r="K44" s="70"/>
      <c r="L44" s="33"/>
      <c r="M44" s="33"/>
      <c r="N44" s="33"/>
      <c r="O44" s="33"/>
      <c r="P44" s="33"/>
      <c r="Q44" s="145"/>
      <c r="R44" s="145"/>
      <c r="S44" s="33"/>
    </row>
    <row r="45" spans="1:19" x14ac:dyDescent="0.3">
      <c r="A45" s="51" t="e">
        <f>IF(AND($C45&lt;&gt;"",$D45&lt;&gt;"",$F45&lt;&gt;"",$G45&lt;&gt;"",#REF!&lt;&gt;"",$H45&lt;&gt;"",$I45&lt;&gt;"",#REF!&lt;&gt;"",#REF!&lt;&gt;"",$J45&lt;&gt;"",$K45&lt;&gt;"",$L45&lt;&gt;"",#REF!&lt;&gt;"",$M45&lt;&gt;"",$N45&lt;&gt;"",$O45&lt;&gt;"",#REF!&lt;&gt;"",#REF!&lt;&gt;"",#REF!&lt;&gt;"",#REF!&lt;&gt;""),1,0)</f>
        <v>#REF!</v>
      </c>
      <c r="B45" s="52">
        <v>32</v>
      </c>
      <c r="C45" s="33"/>
      <c r="D45" s="155"/>
      <c r="E45" s="156"/>
      <c r="F45" s="33"/>
      <c r="G45" s="33"/>
      <c r="H45" s="33"/>
      <c r="I45" s="33"/>
      <c r="J45" s="70"/>
      <c r="K45" s="70"/>
      <c r="L45" s="33"/>
      <c r="M45" s="33"/>
      <c r="N45" s="33"/>
      <c r="O45" s="33"/>
      <c r="P45" s="33"/>
      <c r="Q45" s="145"/>
      <c r="R45" s="145"/>
      <c r="S45" s="33"/>
    </row>
    <row r="46" spans="1:19" x14ac:dyDescent="0.3">
      <c r="A46" s="51" t="e">
        <f>IF(AND($C46&lt;&gt;"",$D46&lt;&gt;"",$F46&lt;&gt;"",$G46&lt;&gt;"",#REF!&lt;&gt;"",$H46&lt;&gt;"",$I46&lt;&gt;"",#REF!&lt;&gt;"",#REF!&lt;&gt;"",$J46&lt;&gt;"",$K46&lt;&gt;"",$L46&lt;&gt;"",#REF!&lt;&gt;"",$M46&lt;&gt;"",$N46&lt;&gt;"",$O46&lt;&gt;"",#REF!&lt;&gt;"",#REF!&lt;&gt;"",#REF!&lt;&gt;"",#REF!&lt;&gt;""),1,0)</f>
        <v>#REF!</v>
      </c>
      <c r="B46" s="52">
        <v>33</v>
      </c>
      <c r="C46" s="33"/>
      <c r="D46" s="155"/>
      <c r="E46" s="156"/>
      <c r="F46" s="33"/>
      <c r="G46" s="33"/>
      <c r="H46" s="33"/>
      <c r="I46" s="33"/>
      <c r="J46" s="70"/>
      <c r="K46" s="70"/>
      <c r="L46" s="33"/>
      <c r="M46" s="33"/>
      <c r="N46" s="33"/>
      <c r="O46" s="33"/>
      <c r="P46" s="33"/>
      <c r="Q46" s="145"/>
      <c r="R46" s="145"/>
      <c r="S46" s="33"/>
    </row>
    <row r="47" spans="1:19" x14ac:dyDescent="0.3">
      <c r="A47" s="51" t="e">
        <f>IF(AND($C47&lt;&gt;"",$D47&lt;&gt;"",$F47&lt;&gt;"",$G47&lt;&gt;"",#REF!&lt;&gt;"",$H47&lt;&gt;"",$I47&lt;&gt;"",#REF!&lt;&gt;"",#REF!&lt;&gt;"",$J47&lt;&gt;"",$K47&lt;&gt;"",$L47&lt;&gt;"",#REF!&lt;&gt;"",$M47&lt;&gt;"",$N47&lt;&gt;"",$O47&lt;&gt;"",#REF!&lt;&gt;"",#REF!&lt;&gt;"",#REF!&lt;&gt;"",#REF!&lt;&gt;""),1,0)</f>
        <v>#REF!</v>
      </c>
      <c r="B47" s="52">
        <v>34</v>
      </c>
      <c r="C47" s="33"/>
      <c r="D47" s="155"/>
      <c r="E47" s="156"/>
      <c r="F47" s="33"/>
      <c r="G47" s="33"/>
      <c r="H47" s="33"/>
      <c r="I47" s="33"/>
      <c r="J47" s="70"/>
      <c r="K47" s="70"/>
      <c r="L47" s="33"/>
      <c r="M47" s="33"/>
      <c r="N47" s="33"/>
      <c r="O47" s="33"/>
      <c r="P47" s="33"/>
      <c r="Q47" s="145"/>
      <c r="R47" s="145"/>
      <c r="S47" s="33"/>
    </row>
    <row r="48" spans="1:19" x14ac:dyDescent="0.3">
      <c r="A48" s="51" t="e">
        <f>IF(AND($C48&lt;&gt;"",$D48&lt;&gt;"",$F48&lt;&gt;"",$G48&lt;&gt;"",#REF!&lt;&gt;"",$H48&lt;&gt;"",$I48&lt;&gt;"",#REF!&lt;&gt;"",#REF!&lt;&gt;"",$J48&lt;&gt;"",$K48&lt;&gt;"",$L48&lt;&gt;"",#REF!&lt;&gt;"",$M48&lt;&gt;"",$N48&lt;&gt;"",$O48&lt;&gt;"",#REF!&lt;&gt;"",#REF!&lt;&gt;"",#REF!&lt;&gt;"",#REF!&lt;&gt;""),1,0)</f>
        <v>#REF!</v>
      </c>
      <c r="B48" s="52">
        <v>35</v>
      </c>
      <c r="C48" s="33"/>
      <c r="D48" s="155"/>
      <c r="E48" s="156"/>
      <c r="F48" s="33"/>
      <c r="G48" s="33"/>
      <c r="H48" s="33"/>
      <c r="I48" s="33"/>
      <c r="J48" s="70"/>
      <c r="K48" s="70"/>
      <c r="L48" s="33"/>
      <c r="M48" s="33"/>
      <c r="N48" s="33"/>
      <c r="O48" s="33"/>
      <c r="P48" s="33"/>
      <c r="Q48" s="145"/>
      <c r="R48" s="145"/>
      <c r="S48" s="33"/>
    </row>
    <row r="49" spans="1:19" x14ac:dyDescent="0.3">
      <c r="A49" s="51" t="e">
        <f>IF(AND($C49&lt;&gt;"",$D49&lt;&gt;"",$F49&lt;&gt;"",$G49&lt;&gt;"",#REF!&lt;&gt;"",$H49&lt;&gt;"",$I49&lt;&gt;"",#REF!&lt;&gt;"",#REF!&lt;&gt;"",$J49&lt;&gt;"",$K49&lt;&gt;"",$L49&lt;&gt;"",#REF!&lt;&gt;"",$M49&lt;&gt;"",$N49&lt;&gt;"",$O49&lt;&gt;"",#REF!&lt;&gt;"",#REF!&lt;&gt;"",#REF!&lt;&gt;"",#REF!&lt;&gt;""),1,0)</f>
        <v>#REF!</v>
      </c>
      <c r="B49" s="52">
        <v>36</v>
      </c>
      <c r="C49" s="33"/>
      <c r="D49" s="155"/>
      <c r="E49" s="156"/>
      <c r="F49" s="33"/>
      <c r="G49" s="33"/>
      <c r="H49" s="33"/>
      <c r="I49" s="33"/>
      <c r="J49" s="70"/>
      <c r="K49" s="70"/>
      <c r="L49" s="33"/>
      <c r="M49" s="33"/>
      <c r="N49" s="33"/>
      <c r="O49" s="33"/>
      <c r="P49" s="33"/>
      <c r="Q49" s="145"/>
      <c r="R49" s="145"/>
      <c r="S49" s="33"/>
    </row>
    <row r="50" spans="1:19" x14ac:dyDescent="0.3">
      <c r="A50" s="51" t="e">
        <f>IF(AND($C50&lt;&gt;"",$D50&lt;&gt;"",$F50&lt;&gt;"",$G50&lt;&gt;"",#REF!&lt;&gt;"",$H50&lt;&gt;"",$I50&lt;&gt;"",#REF!&lt;&gt;"",#REF!&lt;&gt;"",$J50&lt;&gt;"",$K50&lt;&gt;"",$L50&lt;&gt;"",#REF!&lt;&gt;"",$M50&lt;&gt;"",$N50&lt;&gt;"",$O50&lt;&gt;"",#REF!&lt;&gt;"",#REF!&lt;&gt;"",#REF!&lt;&gt;"",#REF!&lt;&gt;""),1,0)</f>
        <v>#REF!</v>
      </c>
      <c r="B50" s="52">
        <v>37</v>
      </c>
      <c r="C50" s="33"/>
      <c r="D50" s="155"/>
      <c r="E50" s="156"/>
      <c r="F50" s="33"/>
      <c r="G50" s="33"/>
      <c r="H50" s="33"/>
      <c r="I50" s="33"/>
      <c r="J50" s="70"/>
      <c r="K50" s="70"/>
      <c r="L50" s="33"/>
      <c r="M50" s="33"/>
      <c r="N50" s="33"/>
      <c r="O50" s="33"/>
      <c r="P50" s="33"/>
      <c r="Q50" s="145"/>
      <c r="R50" s="145"/>
      <c r="S50" s="33"/>
    </row>
    <row r="51" spans="1:19" x14ac:dyDescent="0.3">
      <c r="A51" s="51" t="e">
        <f>IF(AND($C51&lt;&gt;"",$D51&lt;&gt;"",$F51&lt;&gt;"",$G51&lt;&gt;"",#REF!&lt;&gt;"",$H51&lt;&gt;"",$I51&lt;&gt;"",#REF!&lt;&gt;"",#REF!&lt;&gt;"",$J51&lt;&gt;"",$K51&lt;&gt;"",$L51&lt;&gt;"",#REF!&lt;&gt;"",$M51&lt;&gt;"",$N51&lt;&gt;"",$O51&lt;&gt;"",#REF!&lt;&gt;"",#REF!&lt;&gt;"",#REF!&lt;&gt;"",#REF!&lt;&gt;""),1,0)</f>
        <v>#REF!</v>
      </c>
      <c r="B51" s="52">
        <v>38</v>
      </c>
      <c r="C51" s="33"/>
      <c r="D51" s="155"/>
      <c r="E51" s="156"/>
      <c r="F51" s="33"/>
      <c r="G51" s="33"/>
      <c r="H51" s="33"/>
      <c r="I51" s="33"/>
      <c r="J51" s="70"/>
      <c r="K51" s="70"/>
      <c r="L51" s="33"/>
      <c r="M51" s="33"/>
      <c r="N51" s="33"/>
      <c r="O51" s="33"/>
      <c r="P51" s="33"/>
      <c r="Q51" s="145"/>
      <c r="R51" s="145"/>
      <c r="S51" s="33"/>
    </row>
    <row r="52" spans="1:19" x14ac:dyDescent="0.3">
      <c r="A52" s="51" t="e">
        <f>IF(AND($C52&lt;&gt;"",$D52&lt;&gt;"",$F52&lt;&gt;"",$G52&lt;&gt;"",#REF!&lt;&gt;"",$H52&lt;&gt;"",$I52&lt;&gt;"",#REF!&lt;&gt;"",#REF!&lt;&gt;"",$J52&lt;&gt;"",$K52&lt;&gt;"",$L52&lt;&gt;"",#REF!&lt;&gt;"",$M52&lt;&gt;"",$N52&lt;&gt;"",$O52&lt;&gt;"",#REF!&lt;&gt;"",#REF!&lt;&gt;"",#REF!&lt;&gt;"",#REF!&lt;&gt;""),1,0)</f>
        <v>#REF!</v>
      </c>
      <c r="B52" s="52">
        <v>39</v>
      </c>
      <c r="C52" s="33"/>
      <c r="D52" s="155"/>
      <c r="E52" s="156"/>
      <c r="F52" s="33"/>
      <c r="G52" s="33"/>
      <c r="H52" s="33"/>
      <c r="I52" s="33"/>
      <c r="J52" s="70"/>
      <c r="K52" s="70"/>
      <c r="L52" s="33"/>
      <c r="M52" s="33"/>
      <c r="N52" s="33"/>
      <c r="O52" s="33"/>
      <c r="P52" s="33"/>
      <c r="Q52" s="145"/>
      <c r="R52" s="145"/>
      <c r="S52" s="33"/>
    </row>
    <row r="53" spans="1:19" x14ac:dyDescent="0.3">
      <c r="A53" s="51" t="e">
        <f>IF(AND($C53&lt;&gt;"",$D53&lt;&gt;"",$F53&lt;&gt;"",$G53&lt;&gt;"",#REF!&lt;&gt;"",$H53&lt;&gt;"",$I53&lt;&gt;"",#REF!&lt;&gt;"",#REF!&lt;&gt;"",$J53&lt;&gt;"",$K53&lt;&gt;"",$L53&lt;&gt;"",#REF!&lt;&gt;"",$M53&lt;&gt;"",$N53&lt;&gt;"",$O53&lt;&gt;"",#REF!&lt;&gt;"",#REF!&lt;&gt;"",#REF!&lt;&gt;"",#REF!&lt;&gt;""),1,0)</f>
        <v>#REF!</v>
      </c>
      <c r="B53" s="52">
        <v>40</v>
      </c>
      <c r="C53" s="33"/>
      <c r="D53" s="155"/>
      <c r="E53" s="156"/>
      <c r="F53" s="33"/>
      <c r="G53" s="33"/>
      <c r="H53" s="33"/>
      <c r="I53" s="33"/>
      <c r="J53" s="70"/>
      <c r="K53" s="70"/>
      <c r="L53" s="33"/>
      <c r="M53" s="33"/>
      <c r="N53" s="33"/>
      <c r="O53" s="33"/>
      <c r="P53" s="33"/>
      <c r="Q53" s="145"/>
      <c r="R53" s="145"/>
      <c r="S53" s="33"/>
    </row>
    <row r="54" spans="1:19" x14ac:dyDescent="0.3">
      <c r="A54" s="51" t="e">
        <f>IF(AND($C54&lt;&gt;"",$D54&lt;&gt;"",$F54&lt;&gt;"",$G54&lt;&gt;"",#REF!&lt;&gt;"",$H54&lt;&gt;"",$I54&lt;&gt;"",#REF!&lt;&gt;"",#REF!&lt;&gt;"",$J54&lt;&gt;"",$K54&lt;&gt;"",$L54&lt;&gt;"",#REF!&lt;&gt;"",$M54&lt;&gt;"",$N54&lt;&gt;"",$O54&lt;&gt;"",#REF!&lt;&gt;"",#REF!&lt;&gt;"",#REF!&lt;&gt;"",#REF!&lt;&gt;""),1,0)</f>
        <v>#REF!</v>
      </c>
      <c r="B54" s="52">
        <v>41</v>
      </c>
      <c r="C54" s="33"/>
      <c r="D54" s="155"/>
      <c r="E54" s="156"/>
      <c r="F54" s="33"/>
      <c r="G54" s="33"/>
      <c r="H54" s="33"/>
      <c r="I54" s="33"/>
      <c r="J54" s="70"/>
      <c r="K54" s="70"/>
      <c r="L54" s="33"/>
      <c r="M54" s="33"/>
      <c r="N54" s="33"/>
      <c r="O54" s="33"/>
      <c r="P54" s="33"/>
      <c r="Q54" s="145"/>
      <c r="R54" s="145"/>
      <c r="S54" s="33"/>
    </row>
    <row r="55" spans="1:19" x14ac:dyDescent="0.3">
      <c r="A55" s="51" t="e">
        <f>IF(AND($C55&lt;&gt;"",$D55&lt;&gt;"",$F55&lt;&gt;"",$G55&lt;&gt;"",#REF!&lt;&gt;"",$H55&lt;&gt;"",$I55&lt;&gt;"",#REF!&lt;&gt;"",#REF!&lt;&gt;"",$J55&lt;&gt;"",$K55&lt;&gt;"",$L55&lt;&gt;"",#REF!&lt;&gt;"",$M55&lt;&gt;"",$N55&lt;&gt;"",$O55&lt;&gt;"",#REF!&lt;&gt;"",#REF!&lt;&gt;"",#REF!&lt;&gt;"",#REF!&lt;&gt;""),1,0)</f>
        <v>#REF!</v>
      </c>
      <c r="B55" s="52">
        <v>42</v>
      </c>
      <c r="C55" s="33"/>
      <c r="D55" s="155"/>
      <c r="E55" s="156"/>
      <c r="F55" s="33"/>
      <c r="G55" s="33"/>
      <c r="H55" s="33"/>
      <c r="I55" s="33"/>
      <c r="J55" s="70"/>
      <c r="K55" s="70"/>
      <c r="L55" s="33"/>
      <c r="M55" s="33"/>
      <c r="N55" s="33"/>
      <c r="O55" s="33"/>
      <c r="P55" s="33"/>
      <c r="Q55" s="145"/>
      <c r="R55" s="145"/>
      <c r="S55" s="33"/>
    </row>
    <row r="56" spans="1:19" x14ac:dyDescent="0.3">
      <c r="A56" s="51" t="e">
        <f>IF(AND($C56&lt;&gt;"",$D56&lt;&gt;"",$F56&lt;&gt;"",$G56&lt;&gt;"",#REF!&lt;&gt;"",$H56&lt;&gt;"",$I56&lt;&gt;"",#REF!&lt;&gt;"",#REF!&lt;&gt;"",$J56&lt;&gt;"",$K56&lt;&gt;"",$L56&lt;&gt;"",#REF!&lt;&gt;"",$M56&lt;&gt;"",$N56&lt;&gt;"",$O56&lt;&gt;"",#REF!&lt;&gt;"",#REF!&lt;&gt;"",#REF!&lt;&gt;"",#REF!&lt;&gt;""),1,0)</f>
        <v>#REF!</v>
      </c>
      <c r="B56" s="52">
        <v>43</v>
      </c>
      <c r="C56" s="33"/>
      <c r="D56" s="155"/>
      <c r="E56" s="156"/>
      <c r="F56" s="33"/>
      <c r="G56" s="33"/>
      <c r="H56" s="33"/>
      <c r="I56" s="33"/>
      <c r="J56" s="70"/>
      <c r="K56" s="70"/>
      <c r="L56" s="33"/>
      <c r="M56" s="33"/>
      <c r="N56" s="33"/>
      <c r="O56" s="33"/>
      <c r="P56" s="33"/>
      <c r="Q56" s="145"/>
      <c r="R56" s="145"/>
      <c r="S56" s="33"/>
    </row>
    <row r="57" spans="1:19" x14ac:dyDescent="0.3">
      <c r="A57" s="51" t="e">
        <f>IF(AND($C57&lt;&gt;"",$D57&lt;&gt;"",$F57&lt;&gt;"",$G57&lt;&gt;"",#REF!&lt;&gt;"",$H57&lt;&gt;"",$I57&lt;&gt;"",#REF!&lt;&gt;"",#REF!&lt;&gt;"",$J57&lt;&gt;"",$K57&lt;&gt;"",$L57&lt;&gt;"",#REF!&lt;&gt;"",$M57&lt;&gt;"",$N57&lt;&gt;"",$O57&lt;&gt;"",#REF!&lt;&gt;"",#REF!&lt;&gt;"",#REF!&lt;&gt;"",#REF!&lt;&gt;""),1,0)</f>
        <v>#REF!</v>
      </c>
      <c r="B57" s="52">
        <v>44</v>
      </c>
      <c r="C57" s="33"/>
      <c r="D57" s="155"/>
      <c r="E57" s="156"/>
      <c r="F57" s="33"/>
      <c r="G57" s="33"/>
      <c r="H57" s="33"/>
      <c r="I57" s="33"/>
      <c r="J57" s="70"/>
      <c r="K57" s="70"/>
      <c r="L57" s="33"/>
      <c r="M57" s="33"/>
      <c r="N57" s="33"/>
      <c r="O57" s="33"/>
      <c r="P57" s="33"/>
      <c r="Q57" s="145"/>
      <c r="R57" s="145"/>
      <c r="S57" s="33"/>
    </row>
    <row r="58" spans="1:19" x14ac:dyDescent="0.3">
      <c r="A58" s="51" t="e">
        <f>IF(AND($C58&lt;&gt;"",$D58&lt;&gt;"",$F58&lt;&gt;"",$G58&lt;&gt;"",#REF!&lt;&gt;"",$H58&lt;&gt;"",$I58&lt;&gt;"",#REF!&lt;&gt;"",#REF!&lt;&gt;"",$J58&lt;&gt;"",$K58&lt;&gt;"",$L58&lt;&gt;"",#REF!&lt;&gt;"",$M58&lt;&gt;"",$N58&lt;&gt;"",$O58&lt;&gt;"",#REF!&lt;&gt;"",#REF!&lt;&gt;"",#REF!&lt;&gt;"",#REF!&lt;&gt;""),1,0)</f>
        <v>#REF!</v>
      </c>
      <c r="B58" s="52">
        <v>45</v>
      </c>
      <c r="C58" s="33"/>
      <c r="D58" s="155"/>
      <c r="E58" s="156"/>
      <c r="F58" s="33"/>
      <c r="G58" s="33"/>
      <c r="H58" s="33"/>
      <c r="I58" s="33"/>
      <c r="J58" s="70"/>
      <c r="K58" s="70"/>
      <c r="L58" s="33"/>
      <c r="M58" s="33"/>
      <c r="N58" s="33"/>
      <c r="O58" s="33"/>
      <c r="P58" s="33"/>
      <c r="Q58" s="145"/>
      <c r="R58" s="145"/>
      <c r="S58" s="33"/>
    </row>
    <row r="59" spans="1:19" x14ac:dyDescent="0.3">
      <c r="A59" s="51" t="e">
        <f>IF(AND($C59&lt;&gt;"",$D59&lt;&gt;"",$F59&lt;&gt;"",$G59&lt;&gt;"",#REF!&lt;&gt;"",$H59&lt;&gt;"",$I59&lt;&gt;"",#REF!&lt;&gt;"",#REF!&lt;&gt;"",$J59&lt;&gt;"",$K59&lt;&gt;"",$L59&lt;&gt;"",#REF!&lt;&gt;"",$M59&lt;&gt;"",$N59&lt;&gt;"",$O59&lt;&gt;"",#REF!&lt;&gt;"",#REF!&lt;&gt;"",#REF!&lt;&gt;"",#REF!&lt;&gt;""),1,0)</f>
        <v>#REF!</v>
      </c>
      <c r="B59" s="52">
        <v>46</v>
      </c>
      <c r="C59" s="33"/>
      <c r="D59" s="155"/>
      <c r="E59" s="156"/>
      <c r="F59" s="33"/>
      <c r="G59" s="33"/>
      <c r="H59" s="33"/>
      <c r="I59" s="33"/>
      <c r="J59" s="70"/>
      <c r="K59" s="70"/>
      <c r="L59" s="33"/>
      <c r="M59" s="33"/>
      <c r="N59" s="33"/>
      <c r="O59" s="33"/>
      <c r="P59" s="33"/>
      <c r="Q59" s="145"/>
      <c r="R59" s="145"/>
      <c r="S59" s="33"/>
    </row>
    <row r="60" spans="1:19" x14ac:dyDescent="0.3">
      <c r="A60" s="51" t="e">
        <f>IF(AND($C60&lt;&gt;"",$D60&lt;&gt;"",$F60&lt;&gt;"",$G60&lt;&gt;"",#REF!&lt;&gt;"",$H60&lt;&gt;"",$I60&lt;&gt;"",#REF!&lt;&gt;"",#REF!&lt;&gt;"",$J60&lt;&gt;"",$K60&lt;&gt;"",$L60&lt;&gt;"",#REF!&lt;&gt;"",$M60&lt;&gt;"",$N60&lt;&gt;"",$O60&lt;&gt;"",#REF!&lt;&gt;"",#REF!&lt;&gt;"",#REF!&lt;&gt;"",#REF!&lt;&gt;""),1,0)</f>
        <v>#REF!</v>
      </c>
      <c r="B60" s="52">
        <v>47</v>
      </c>
      <c r="C60" s="33"/>
      <c r="D60" s="155"/>
      <c r="E60" s="156"/>
      <c r="F60" s="33"/>
      <c r="G60" s="33"/>
      <c r="H60" s="33"/>
      <c r="I60" s="33"/>
      <c r="J60" s="70"/>
      <c r="K60" s="70"/>
      <c r="L60" s="33"/>
      <c r="M60" s="33"/>
      <c r="N60" s="33"/>
      <c r="O60" s="33"/>
      <c r="P60" s="33"/>
      <c r="Q60" s="145"/>
      <c r="R60" s="145"/>
      <c r="S60" s="33"/>
    </row>
    <row r="61" spans="1:19" x14ac:dyDescent="0.3">
      <c r="A61" s="51" t="e">
        <f>IF(AND($C61&lt;&gt;"",$D61&lt;&gt;"",$F61&lt;&gt;"",$G61&lt;&gt;"",#REF!&lt;&gt;"",$H61&lt;&gt;"",$I61&lt;&gt;"",#REF!&lt;&gt;"",#REF!&lt;&gt;"",$J61&lt;&gt;"",$K61&lt;&gt;"",$L61&lt;&gt;"",#REF!&lt;&gt;"",$M61&lt;&gt;"",$N61&lt;&gt;"",$O61&lt;&gt;"",#REF!&lt;&gt;"",#REF!&lt;&gt;"",#REF!&lt;&gt;"",#REF!&lt;&gt;""),1,0)</f>
        <v>#REF!</v>
      </c>
      <c r="B61" s="52">
        <v>48</v>
      </c>
      <c r="C61" s="33"/>
      <c r="D61" s="155"/>
      <c r="E61" s="156"/>
      <c r="F61" s="33"/>
      <c r="G61" s="33"/>
      <c r="H61" s="33"/>
      <c r="I61" s="33"/>
      <c r="J61" s="70"/>
      <c r="K61" s="70"/>
      <c r="L61" s="33"/>
      <c r="M61" s="33"/>
      <c r="N61" s="33"/>
      <c r="O61" s="33"/>
      <c r="P61" s="33"/>
      <c r="Q61" s="145"/>
      <c r="R61" s="145"/>
      <c r="S61" s="33"/>
    </row>
    <row r="62" spans="1:19" x14ac:dyDescent="0.3">
      <c r="A62" s="51" t="e">
        <f>IF(AND($C62&lt;&gt;"",$D62&lt;&gt;"",$F62&lt;&gt;"",$G62&lt;&gt;"",#REF!&lt;&gt;"",$H62&lt;&gt;"",$I62&lt;&gt;"",#REF!&lt;&gt;"",#REF!&lt;&gt;"",$J62&lt;&gt;"",$K62&lt;&gt;"",$L62&lt;&gt;"",#REF!&lt;&gt;"",$M62&lt;&gt;"",$N62&lt;&gt;"",$O62&lt;&gt;"",#REF!&lt;&gt;"",#REF!&lt;&gt;"",#REF!&lt;&gt;"",#REF!&lt;&gt;""),1,0)</f>
        <v>#REF!</v>
      </c>
      <c r="B62" s="52">
        <v>49</v>
      </c>
      <c r="C62" s="33"/>
      <c r="D62" s="155"/>
      <c r="E62" s="156"/>
      <c r="F62" s="33"/>
      <c r="G62" s="33"/>
      <c r="H62" s="33"/>
      <c r="I62" s="33"/>
      <c r="J62" s="70"/>
      <c r="K62" s="70"/>
      <c r="L62" s="33"/>
      <c r="M62" s="33"/>
      <c r="N62" s="33"/>
      <c r="O62" s="33"/>
      <c r="P62" s="33"/>
      <c r="Q62" s="145"/>
      <c r="R62" s="145"/>
      <c r="S62" s="33"/>
    </row>
    <row r="63" spans="1:19" x14ac:dyDescent="0.3">
      <c r="A63" s="51" t="e">
        <f>IF(AND($C63&lt;&gt;"",$D63&lt;&gt;"",$F63&lt;&gt;"",$G63&lt;&gt;"",#REF!&lt;&gt;"",$H63&lt;&gt;"",$I63&lt;&gt;"",#REF!&lt;&gt;"",#REF!&lt;&gt;"",$J63&lt;&gt;"",$K63&lt;&gt;"",$L63&lt;&gt;"",#REF!&lt;&gt;"",$M63&lt;&gt;"",$N63&lt;&gt;"",$O63&lt;&gt;"",#REF!&lt;&gt;"",#REF!&lt;&gt;"",#REF!&lt;&gt;"",#REF!&lt;&gt;""),1,0)</f>
        <v>#REF!</v>
      </c>
      <c r="B63" s="52">
        <v>50</v>
      </c>
      <c r="C63" s="33"/>
      <c r="D63" s="155"/>
      <c r="E63" s="156"/>
      <c r="F63" s="33"/>
      <c r="G63" s="33"/>
      <c r="H63" s="33"/>
      <c r="I63" s="33"/>
      <c r="J63" s="70"/>
      <c r="K63" s="70"/>
      <c r="L63" s="33"/>
      <c r="M63" s="33"/>
      <c r="N63" s="33"/>
      <c r="O63" s="33"/>
      <c r="P63" s="33"/>
      <c r="Q63" s="145"/>
      <c r="R63" s="145"/>
      <c r="S63" s="33"/>
    </row>
  </sheetData>
  <sheetProtection algorithmName="SHA-512" hashValue="ErsXjXIO4WWXnjqaguwtu82HBVnX4yamT8+c+ZQlS1F3YHZ5TyKd4vQOzuhv3J2iXayVQwyumOjkvQxKFjLNCg==" saltValue="9Pqnk4rWiyAAtXoCxbZoXg==" spinCount="100000" sheet="1" selectLockedCells="1"/>
  <mergeCells count="64">
    <mergeCell ref="C1:F1"/>
    <mergeCell ref="C2:F2"/>
    <mergeCell ref="C3:F3"/>
    <mergeCell ref="R6:R8"/>
    <mergeCell ref="J11:P11"/>
    <mergeCell ref="Q11:R11"/>
    <mergeCell ref="D12:E12"/>
    <mergeCell ref="B11:I11"/>
    <mergeCell ref="B6:C9"/>
    <mergeCell ref="E6:I6"/>
    <mergeCell ref="E7:H7"/>
    <mergeCell ref="D27:E27"/>
    <mergeCell ref="D28:E28"/>
    <mergeCell ref="D29:E29"/>
    <mergeCell ref="D13:E13"/>
    <mergeCell ref="D22:E22"/>
    <mergeCell ref="D23:E23"/>
    <mergeCell ref="D24:E24"/>
    <mergeCell ref="D18:E18"/>
    <mergeCell ref="D19:E19"/>
    <mergeCell ref="D20:E20"/>
    <mergeCell ref="D21:E21"/>
    <mergeCell ref="D14:E14"/>
    <mergeCell ref="D15:E15"/>
    <mergeCell ref="D16:E16"/>
    <mergeCell ref="D17:E17"/>
    <mergeCell ref="D53:E53"/>
    <mergeCell ref="D54:E54"/>
    <mergeCell ref="D55:E55"/>
    <mergeCell ref="D56:E56"/>
    <mergeCell ref="D42:E42"/>
    <mergeCell ref="D52:E52"/>
    <mergeCell ref="D43:E43"/>
    <mergeCell ref="D49:E49"/>
    <mergeCell ref="D50:E50"/>
    <mergeCell ref="D51:E51"/>
    <mergeCell ref="D44:E44"/>
    <mergeCell ref="D45:E45"/>
    <mergeCell ref="D46:E46"/>
    <mergeCell ref="D47:E47"/>
    <mergeCell ref="D48:E48"/>
    <mergeCell ref="D57:E57"/>
    <mergeCell ref="D63:E63"/>
    <mergeCell ref="D58:E58"/>
    <mergeCell ref="D59:E59"/>
    <mergeCell ref="D60:E60"/>
    <mergeCell ref="D61:E61"/>
    <mergeCell ref="D62:E62"/>
    <mergeCell ref="H1:M2"/>
    <mergeCell ref="H4:M4"/>
    <mergeCell ref="D40:E40"/>
    <mergeCell ref="D41:E41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</mergeCells>
  <conditionalFormatting sqref="B14:B63">
    <cfRule type="expression" dxfId="15" priority="4">
      <formula>AND($A14=0,$D14&lt;&gt;"")</formula>
    </cfRule>
    <cfRule type="expression" dxfId="14" priority="21">
      <formula>$A14=1</formula>
    </cfRule>
  </conditionalFormatting>
  <conditionalFormatting sqref="M13:O63">
    <cfRule type="expression" dxfId="13" priority="11">
      <formula>M13="/"</formula>
    </cfRule>
  </conditionalFormatting>
  <conditionalFormatting sqref="P13:P63">
    <cfRule type="expression" dxfId="12" priority="20">
      <formula>COUNTIF($M13:$O13,"Twin")=0</formula>
    </cfRule>
  </conditionalFormatting>
  <conditionalFormatting sqref="R6:R8">
    <cfRule type="expression" dxfId="11" priority="29">
      <formula>$R$6="INCORRECT QUOTA"</formula>
    </cfRule>
    <cfRule type="expression" dxfId="10" priority="30">
      <formula>$R$6="QUOTA OK"</formula>
    </cfRule>
  </conditionalFormatting>
  <dataValidations count="1">
    <dataValidation type="date" allowBlank="1" showInputMessage="1" showErrorMessage="1" sqref="H14:H63" xr:uid="{61E467DD-BFCA-406B-8A6B-82CB9EEDC6E8}">
      <formula1>10959</formula1>
      <formula2>40543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FE8081BB-6507-42FF-9D3F-39DE8787F8EB}">
          <x14:formula1>
            <xm:f>BASE!$M$3:$M$4</xm:f>
          </x14:formula1>
          <xm:sqref>C13:C63</xm:sqref>
        </x14:dataValidation>
        <x14:dataValidation type="list" allowBlank="1" showInputMessage="1" showErrorMessage="1" xr:uid="{A81BB045-A2DA-4202-94C2-97CB15DD23EA}">
          <x14:formula1>
            <xm:f>BASE!$Y$2:$Y$5</xm:f>
          </x14:formula1>
          <xm:sqref>J13:J63</xm:sqref>
        </x14:dataValidation>
        <x14:dataValidation type="list" allowBlank="1" showInputMessage="1" showErrorMessage="1" xr:uid="{BCD3CFD0-3DBC-4B1C-BA6C-564D4A31F2BC}">
          <x14:formula1>
            <xm:f>BASE!$AG$2:$AG$4</xm:f>
          </x14:formula1>
          <xm:sqref>K13:K63</xm:sqref>
        </x14:dataValidation>
        <x14:dataValidation type="list" allowBlank="1" showInputMessage="1" showErrorMessage="1" xr:uid="{81EBF64E-4E61-4E06-81E2-6DA3A0E19FCA}">
          <x14:formula1>
            <xm:f>BASE!$M$2:$M$4</xm:f>
          </x14:formula1>
          <xm:sqref>G8</xm:sqref>
        </x14:dataValidation>
        <x14:dataValidation type="list" allowBlank="1" showInputMessage="1" showErrorMessage="1" xr:uid="{27F55D48-42F3-40DE-AA0E-9AA4DDFA6C88}">
          <x14:formula1>
            <xm:f>BASE!$G$3:$G$6</xm:f>
          </x14:formula1>
          <xm:sqref>L13:L63</xm:sqref>
        </x14:dataValidation>
        <x14:dataValidation type="list" allowBlank="1" showInputMessage="1" showErrorMessage="1" xr:uid="{81B98A2B-0EBB-4E29-81DA-2128AEE4E4D2}">
          <x14:formula1>
            <xm:f>BASE!$K$3:$K$6</xm:f>
          </x14:formula1>
          <xm:sqref>M13:O63</xm:sqref>
        </x14:dataValidation>
        <x14:dataValidation type="list" allowBlank="1" showInputMessage="1" showErrorMessage="1" xr:uid="{9CBE9714-C2C5-456E-BE13-A118D690CCC6}">
          <x14:formula1>
            <xm:f>BASE!$O$2:$O$9</xm:f>
          </x14:formula1>
          <xm:sqref>G13:G63</xm:sqref>
        </x14:dataValidation>
        <x14:dataValidation type="list" allowBlank="1" showInputMessage="1" showErrorMessage="1" xr:uid="{5678D3B8-7D47-4E74-8451-4637A5258399}">
          <x14:formula1>
            <xm:f>BASE!$A$2:$A$204</xm:f>
          </x14:formula1>
          <xm:sqref>E6:I6</xm:sqref>
        </x14:dataValidation>
        <x14:dataValidation type="list" allowBlank="1" showInputMessage="1" showErrorMessage="1" xr:uid="{446A35BD-6231-4F99-A043-B37B3E2B5544}">
          <x14:formula1>
            <xm:f>BASE!$AE$2:$AE$3</xm:f>
          </x14:formula1>
          <xm:sqref>Q13:R63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17A96-DA29-4479-934E-D76F78F146B6}">
  <dimension ref="B1:D5"/>
  <sheetViews>
    <sheetView showGridLines="0" workbookViewId="0">
      <selection activeCell="B5" sqref="B4:B5"/>
    </sheetView>
  </sheetViews>
  <sheetFormatPr baseColWidth="10" defaultRowHeight="14.4" x14ac:dyDescent="0.3"/>
  <cols>
    <col min="2" max="2" width="27.21875" bestFit="1" customWidth="1"/>
    <col min="3" max="4" width="15.5546875" bestFit="1" customWidth="1"/>
  </cols>
  <sheetData>
    <row r="1" spans="2:4" ht="15" thickBot="1" x14ac:dyDescent="0.35"/>
    <row r="2" spans="2:4" ht="15" thickBot="1" x14ac:dyDescent="0.35">
      <c r="B2" s="192" t="s">
        <v>778</v>
      </c>
      <c r="C2" s="136" t="s">
        <v>622</v>
      </c>
      <c r="D2" s="136" t="s">
        <v>623</v>
      </c>
    </row>
    <row r="3" spans="2:4" ht="15" thickBot="1" x14ac:dyDescent="0.35">
      <c r="B3" s="193"/>
      <c r="C3" s="141" t="s">
        <v>779</v>
      </c>
      <c r="D3" s="141" t="s">
        <v>779</v>
      </c>
    </row>
    <row r="4" spans="2:4" ht="15" thickBot="1" x14ac:dyDescent="0.35">
      <c r="B4" s="139" t="s">
        <v>780</v>
      </c>
      <c r="C4" s="137">
        <v>125</v>
      </c>
      <c r="D4" s="137">
        <v>140</v>
      </c>
    </row>
    <row r="5" spans="2:4" ht="15" thickBot="1" x14ac:dyDescent="0.35">
      <c r="B5" s="140" t="s">
        <v>781</v>
      </c>
      <c r="C5" s="138">
        <v>110</v>
      </c>
      <c r="D5" s="138">
        <v>125</v>
      </c>
    </row>
  </sheetData>
  <mergeCells count="1">
    <mergeCell ref="B2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A5F8B-50AD-4A47-AC20-3BE29237D43D}">
  <sheetPr codeName="Feuil2"/>
  <dimension ref="A1:AM277"/>
  <sheetViews>
    <sheetView topLeftCell="A242" workbookViewId="0">
      <selection activeCell="B254" sqref="B254"/>
    </sheetView>
  </sheetViews>
  <sheetFormatPr baseColWidth="10" defaultColWidth="11.44140625" defaultRowHeight="14.4" x14ac:dyDescent="0.3"/>
  <cols>
    <col min="1" max="1" width="76.33203125" style="2" bestFit="1" customWidth="1"/>
    <col min="2" max="2" width="9.44140625" style="2" customWidth="1"/>
    <col min="3" max="3" width="34.109375" style="2" bestFit="1" customWidth="1"/>
    <col min="4" max="4" width="16.77734375" style="2" bestFit="1" customWidth="1"/>
    <col min="5" max="5" width="16.77734375" style="2" customWidth="1"/>
    <col min="6" max="6" width="1.44140625" style="1" customWidth="1"/>
    <col min="7" max="7" width="26.33203125" style="1" bestFit="1" customWidth="1"/>
    <col min="8" max="8" width="1.44140625" style="1" customWidth="1"/>
    <col min="9" max="9" width="16.44140625" style="1" bestFit="1" customWidth="1"/>
    <col min="10" max="10" width="1.44140625" style="1" customWidth="1"/>
    <col min="11" max="11" width="17" style="2" bestFit="1" customWidth="1"/>
    <col min="12" max="12" width="1.44140625" style="1" customWidth="1"/>
    <col min="13" max="13" width="11.44140625" style="2"/>
    <col min="14" max="14" width="1.44140625" style="2" customWidth="1"/>
    <col min="15" max="15" width="14.6640625" style="2" bestFit="1" customWidth="1"/>
    <col min="16" max="16" width="1.44140625" style="2" customWidth="1"/>
    <col min="17" max="17" width="11.44140625" style="2"/>
    <col min="18" max="18" width="1.44140625" style="2" customWidth="1"/>
    <col min="19" max="19" width="11.44140625" style="2"/>
    <col min="20" max="20" width="1.44140625" style="1" customWidth="1"/>
    <col min="21" max="21" width="11.44140625" style="2"/>
    <col min="22" max="22" width="1.44140625" style="1" customWidth="1"/>
    <col min="23" max="23" width="11.44140625" style="2"/>
    <col min="24" max="24" width="1.44140625" style="1" customWidth="1"/>
    <col min="25" max="25" width="11.44140625" style="3"/>
    <col min="26" max="26" width="1.44140625" style="1" customWidth="1"/>
    <col min="27" max="27" width="11.44140625" style="2"/>
    <col min="28" max="28" width="1.44140625" style="1" customWidth="1"/>
    <col min="29" max="29" width="16.33203125" style="1" bestFit="1" customWidth="1"/>
    <col min="30" max="30" width="1.44140625" style="1" customWidth="1"/>
    <col min="31" max="31" width="11.44140625" style="3"/>
    <col min="32" max="32" width="1.44140625" style="1" customWidth="1"/>
    <col min="33" max="33" width="11.44140625" style="3"/>
    <col min="34" max="34" width="1.44140625" style="1" customWidth="1"/>
    <col min="35" max="35" width="14.6640625" style="3" customWidth="1"/>
    <col min="36" max="36" width="1.44140625" style="1" customWidth="1"/>
    <col min="37" max="37" width="16" style="3" bestFit="1" customWidth="1"/>
    <col min="38" max="38" width="1.44140625" style="1" customWidth="1"/>
    <col min="39" max="39" width="13.6640625" style="2" bestFit="1" customWidth="1"/>
    <col min="40" max="16384" width="11.44140625" style="1"/>
  </cols>
  <sheetData>
    <row r="1" spans="1:39" s="5" customFormat="1" ht="43.2" x14ac:dyDescent="0.3">
      <c r="A1" s="4" t="s">
        <v>210</v>
      </c>
      <c r="B1" s="4" t="s">
        <v>209</v>
      </c>
      <c r="C1" s="4" t="s">
        <v>211</v>
      </c>
      <c r="D1" s="4" t="s">
        <v>212</v>
      </c>
      <c r="E1" s="4" t="s">
        <v>706</v>
      </c>
      <c r="G1" s="5" t="s">
        <v>619</v>
      </c>
      <c r="I1" s="5" t="s">
        <v>620</v>
      </c>
      <c r="K1" s="4" t="s">
        <v>621</v>
      </c>
      <c r="M1" s="4" t="s">
        <v>628</v>
      </c>
      <c r="N1" s="4"/>
      <c r="O1" s="4" t="s">
        <v>646</v>
      </c>
      <c r="P1" s="4"/>
      <c r="Q1" s="4" t="s">
        <v>658</v>
      </c>
      <c r="R1" s="4"/>
      <c r="S1" s="4" t="s">
        <v>659</v>
      </c>
      <c r="U1" s="4" t="s">
        <v>660</v>
      </c>
      <c r="W1" s="4" t="s">
        <v>647</v>
      </c>
      <c r="Y1" s="4" t="s">
        <v>681</v>
      </c>
      <c r="AA1" s="4" t="s">
        <v>682</v>
      </c>
      <c r="AC1" s="4" t="s">
        <v>649</v>
      </c>
      <c r="AE1" s="4" t="s">
        <v>650</v>
      </c>
      <c r="AG1" s="4" t="s">
        <v>701</v>
      </c>
      <c r="AI1" s="4" t="s">
        <v>723</v>
      </c>
      <c r="AK1" s="4" t="s">
        <v>771</v>
      </c>
      <c r="AM1" s="4" t="s">
        <v>773</v>
      </c>
    </row>
    <row r="2" spans="1:39" x14ac:dyDescent="0.3">
      <c r="A2" s="2" t="s">
        <v>615</v>
      </c>
      <c r="B2" s="2">
        <v>0</v>
      </c>
      <c r="C2" s="2" t="s">
        <v>616</v>
      </c>
      <c r="D2" s="2" t="s">
        <v>616</v>
      </c>
      <c r="E2" s="2" t="s">
        <v>616</v>
      </c>
      <c r="G2" s="2" t="s">
        <v>624</v>
      </c>
      <c r="I2" s="2" t="s">
        <v>625</v>
      </c>
      <c r="K2" s="2" t="s">
        <v>626</v>
      </c>
      <c r="M2" s="2" t="s">
        <v>703</v>
      </c>
      <c r="O2" s="2" t="s">
        <v>667</v>
      </c>
      <c r="Q2" s="2" t="s">
        <v>661</v>
      </c>
      <c r="S2" s="2" t="s">
        <v>662</v>
      </c>
      <c r="U2" s="2" t="s">
        <v>663</v>
      </c>
      <c r="W2" s="2">
        <v>1</v>
      </c>
      <c r="Y2" s="6">
        <v>45757</v>
      </c>
      <c r="AA2" s="7">
        <v>0</v>
      </c>
      <c r="AC2" s="2" t="s">
        <v>683</v>
      </c>
      <c r="AE2" s="3" t="s">
        <v>699</v>
      </c>
      <c r="AG2" s="6">
        <v>45759</v>
      </c>
      <c r="AI2" s="3" t="s">
        <v>699</v>
      </c>
      <c r="AK2" s="3" t="s">
        <v>652</v>
      </c>
      <c r="AM2" s="2" t="s">
        <v>774</v>
      </c>
    </row>
    <row r="3" spans="1:39" x14ac:dyDescent="0.3">
      <c r="A3" s="2" t="s">
        <v>416</v>
      </c>
      <c r="B3" s="2">
        <v>1</v>
      </c>
      <c r="C3" s="2" t="s">
        <v>213</v>
      </c>
      <c r="D3" s="2" t="s">
        <v>5</v>
      </c>
      <c r="E3" s="2" t="s">
        <v>707</v>
      </c>
      <c r="G3" s="2" t="s">
        <v>780</v>
      </c>
      <c r="I3" s="2" t="s">
        <v>702</v>
      </c>
      <c r="K3" s="2" t="s">
        <v>622</v>
      </c>
      <c r="M3" s="2" t="s">
        <v>629</v>
      </c>
      <c r="O3" s="2" t="s">
        <v>664</v>
      </c>
      <c r="Q3" s="2" t="s">
        <v>665</v>
      </c>
      <c r="S3" s="2" t="s">
        <v>666</v>
      </c>
      <c r="W3" s="2">
        <v>0</v>
      </c>
      <c r="Y3" s="6">
        <v>45758</v>
      </c>
      <c r="AA3" s="7">
        <v>3.472222222222222E-3</v>
      </c>
      <c r="AC3" s="2" t="s">
        <v>684</v>
      </c>
      <c r="AE3" s="3" t="s">
        <v>700</v>
      </c>
      <c r="AG3" s="6">
        <v>45760</v>
      </c>
      <c r="AI3" s="3" t="s">
        <v>700</v>
      </c>
      <c r="AK3" s="3" t="s">
        <v>772</v>
      </c>
    </row>
    <row r="4" spans="1:39" x14ac:dyDescent="0.3">
      <c r="A4" s="2" t="s">
        <v>417</v>
      </c>
      <c r="B4" s="2">
        <v>2</v>
      </c>
      <c r="C4" s="2" t="s">
        <v>214</v>
      </c>
      <c r="D4" s="2" t="s">
        <v>6</v>
      </c>
      <c r="E4" s="2" t="s">
        <v>708</v>
      </c>
      <c r="G4" s="2" t="s">
        <v>781</v>
      </c>
      <c r="I4" s="2"/>
      <c r="K4" s="2" t="s">
        <v>623</v>
      </c>
      <c r="M4" s="2" t="s">
        <v>630</v>
      </c>
      <c r="O4" s="2" t="s">
        <v>764</v>
      </c>
      <c r="Q4" s="2" t="s">
        <v>668</v>
      </c>
      <c r="S4" s="2" t="s">
        <v>669</v>
      </c>
      <c r="Y4" s="6">
        <v>45759</v>
      </c>
      <c r="AA4" s="7">
        <v>6.9444444444444441E-3</v>
      </c>
      <c r="AC4" s="2" t="s">
        <v>685</v>
      </c>
      <c r="AG4" s="6"/>
    </row>
    <row r="5" spans="1:39" x14ac:dyDescent="0.3">
      <c r="A5" s="2" t="s">
        <v>418</v>
      </c>
      <c r="B5" s="2">
        <v>3</v>
      </c>
      <c r="C5" s="2" t="s">
        <v>215</v>
      </c>
      <c r="D5" s="2" t="s">
        <v>7</v>
      </c>
      <c r="E5" s="2" t="s">
        <v>707</v>
      </c>
      <c r="G5" s="2" t="s">
        <v>782</v>
      </c>
      <c r="I5" s="2"/>
      <c r="K5" s="2" t="s">
        <v>775</v>
      </c>
      <c r="O5" s="2" t="s">
        <v>766</v>
      </c>
      <c r="Q5" s="2" t="s">
        <v>670</v>
      </c>
      <c r="S5" s="2" t="s">
        <v>671</v>
      </c>
      <c r="Y5" s="6"/>
      <c r="AA5" s="7">
        <v>1.0416666666666666E-2</v>
      </c>
      <c r="AC5" s="2" t="s">
        <v>686</v>
      </c>
      <c r="AG5" s="6"/>
    </row>
    <row r="6" spans="1:39" x14ac:dyDescent="0.3">
      <c r="A6" s="2" t="s">
        <v>505</v>
      </c>
      <c r="B6" s="2">
        <v>90</v>
      </c>
      <c r="C6" s="2" t="s">
        <v>302</v>
      </c>
      <c r="D6" s="2" t="s">
        <v>94</v>
      </c>
      <c r="E6" s="2" t="s">
        <v>707</v>
      </c>
      <c r="G6" s="2"/>
      <c r="K6" s="32" t="s">
        <v>721</v>
      </c>
      <c r="O6" s="2" t="s">
        <v>677</v>
      </c>
      <c r="Q6" s="2" t="s">
        <v>673</v>
      </c>
      <c r="S6" s="2" t="s">
        <v>674</v>
      </c>
      <c r="Y6" s="6"/>
      <c r="AA6" s="7">
        <v>1.3888888888888888E-2</v>
      </c>
      <c r="AC6" s="2" t="s">
        <v>687</v>
      </c>
    </row>
    <row r="7" spans="1:39" x14ac:dyDescent="0.3">
      <c r="A7" s="2" t="s">
        <v>419</v>
      </c>
      <c r="B7" s="2">
        <v>4</v>
      </c>
      <c r="C7" s="2" t="s">
        <v>216</v>
      </c>
      <c r="D7" s="2" t="s">
        <v>8</v>
      </c>
      <c r="E7" s="2" t="s">
        <v>707</v>
      </c>
      <c r="O7" s="2" t="s">
        <v>672</v>
      </c>
      <c r="Q7" s="2" t="s">
        <v>675</v>
      </c>
      <c r="S7" s="2" t="s">
        <v>676</v>
      </c>
      <c r="AA7" s="7">
        <v>1.7361111111111112E-2</v>
      </c>
      <c r="AC7" s="2" t="s">
        <v>688</v>
      </c>
    </row>
    <row r="8" spans="1:39" x14ac:dyDescent="0.3">
      <c r="A8" s="2" t="s">
        <v>423</v>
      </c>
      <c r="B8" s="2">
        <v>8</v>
      </c>
      <c r="C8" s="2" t="s">
        <v>220</v>
      </c>
      <c r="D8" s="2" t="s">
        <v>12</v>
      </c>
      <c r="E8" s="2" t="s">
        <v>708</v>
      </c>
      <c r="O8" s="2" t="s">
        <v>765</v>
      </c>
      <c r="Q8" s="2" t="s">
        <v>678</v>
      </c>
      <c r="S8" s="2" t="s">
        <v>679</v>
      </c>
      <c r="AA8" s="7">
        <v>2.0833333333333332E-2</v>
      </c>
      <c r="AC8" s="2" t="s">
        <v>689</v>
      </c>
    </row>
    <row r="9" spans="1:39" x14ac:dyDescent="0.3">
      <c r="A9" s="2" t="s">
        <v>447</v>
      </c>
      <c r="B9" s="2">
        <v>32</v>
      </c>
      <c r="C9" s="2" t="s">
        <v>244</v>
      </c>
      <c r="D9" s="2" t="s">
        <v>37</v>
      </c>
      <c r="E9" s="2" t="s">
        <v>707</v>
      </c>
      <c r="O9" s="2" t="s">
        <v>680</v>
      </c>
      <c r="AA9" s="7">
        <v>2.4305555555555556E-2</v>
      </c>
      <c r="AC9" s="2" t="s">
        <v>690</v>
      </c>
    </row>
    <row r="10" spans="1:39" x14ac:dyDescent="0.3">
      <c r="A10" s="2" t="s">
        <v>425</v>
      </c>
      <c r="B10" s="2">
        <v>10</v>
      </c>
      <c r="C10" s="2" t="s">
        <v>222</v>
      </c>
      <c r="D10" s="2" t="s">
        <v>14</v>
      </c>
      <c r="E10" s="2" t="s">
        <v>708</v>
      </c>
      <c r="AA10" s="7">
        <v>2.7777777777777776E-2</v>
      </c>
      <c r="AC10" s="2" t="s">
        <v>691</v>
      </c>
    </row>
    <row r="11" spans="1:39" x14ac:dyDescent="0.3">
      <c r="A11" s="2" t="s">
        <v>426</v>
      </c>
      <c r="B11" s="2">
        <v>11</v>
      </c>
      <c r="C11" s="2" t="s">
        <v>223</v>
      </c>
      <c r="D11" s="2" t="s">
        <v>15</v>
      </c>
      <c r="E11" s="2" t="s">
        <v>708</v>
      </c>
      <c r="AA11" s="7">
        <v>3.125E-2</v>
      </c>
      <c r="AC11" s="2" t="s">
        <v>692</v>
      </c>
    </row>
    <row r="12" spans="1:39" x14ac:dyDescent="0.3">
      <c r="A12" s="2" t="s">
        <v>427</v>
      </c>
      <c r="B12" s="2">
        <v>12</v>
      </c>
      <c r="C12" s="2" t="s">
        <v>224</v>
      </c>
      <c r="D12" s="2" t="s">
        <v>16</v>
      </c>
      <c r="E12" s="2" t="s">
        <v>707</v>
      </c>
      <c r="AA12" s="7">
        <v>3.4722222222222224E-2</v>
      </c>
      <c r="AC12" s="2" t="s">
        <v>693</v>
      </c>
    </row>
    <row r="13" spans="1:39" x14ac:dyDescent="0.3">
      <c r="A13" s="2" t="s">
        <v>429</v>
      </c>
      <c r="B13" s="2">
        <v>14</v>
      </c>
      <c r="C13" s="2" t="s">
        <v>226</v>
      </c>
      <c r="D13" s="2" t="s">
        <v>18</v>
      </c>
      <c r="E13" s="2" t="s">
        <v>707</v>
      </c>
      <c r="AA13" s="7">
        <v>3.8194444444444441E-2</v>
      </c>
      <c r="AC13" s="2" t="s">
        <v>694</v>
      </c>
    </row>
    <row r="14" spans="1:39" x14ac:dyDescent="0.3">
      <c r="A14" s="2" t="s">
        <v>430</v>
      </c>
      <c r="B14" s="2">
        <v>15</v>
      </c>
      <c r="C14" s="2" t="s">
        <v>227</v>
      </c>
      <c r="D14" s="2" t="s">
        <v>19</v>
      </c>
      <c r="E14" s="2" t="s">
        <v>707</v>
      </c>
      <c r="AA14" s="7">
        <v>4.1666666666666664E-2</v>
      </c>
      <c r="AC14" s="2" t="s">
        <v>695</v>
      </c>
    </row>
    <row r="15" spans="1:39" x14ac:dyDescent="0.3">
      <c r="A15" s="2" t="s">
        <v>431</v>
      </c>
      <c r="B15" s="2">
        <v>16</v>
      </c>
      <c r="C15" s="2" t="s">
        <v>228</v>
      </c>
      <c r="D15" s="2" t="s">
        <v>20</v>
      </c>
      <c r="E15" s="2" t="s">
        <v>708</v>
      </c>
      <c r="AA15" s="7">
        <v>4.5138888888888902E-2</v>
      </c>
      <c r="AC15" s="2" t="s">
        <v>696</v>
      </c>
    </row>
    <row r="16" spans="1:39" x14ac:dyDescent="0.3">
      <c r="A16" s="2" t="s">
        <v>432</v>
      </c>
      <c r="B16" s="2">
        <v>17</v>
      </c>
      <c r="C16" s="2" t="s">
        <v>229</v>
      </c>
      <c r="D16" s="2" t="s">
        <v>21</v>
      </c>
      <c r="E16" s="2" t="s">
        <v>708</v>
      </c>
      <c r="AA16" s="7">
        <v>4.8611111111111098E-2</v>
      </c>
      <c r="AC16" s="2" t="s">
        <v>697</v>
      </c>
    </row>
    <row r="17" spans="1:29" x14ac:dyDescent="0.3">
      <c r="A17" s="2" t="s">
        <v>435</v>
      </c>
      <c r="B17" s="2">
        <v>20</v>
      </c>
      <c r="C17" s="2" t="s">
        <v>232</v>
      </c>
      <c r="D17" s="2" t="s">
        <v>24</v>
      </c>
      <c r="E17" s="2" t="s">
        <v>707</v>
      </c>
      <c r="AA17" s="7">
        <v>5.2083333333333301E-2</v>
      </c>
      <c r="AC17" s="2" t="s">
        <v>698</v>
      </c>
    </row>
    <row r="18" spans="1:29" x14ac:dyDescent="0.3">
      <c r="A18" s="2" t="s">
        <v>436</v>
      </c>
      <c r="B18" s="2">
        <v>21</v>
      </c>
      <c r="C18" s="2" t="s">
        <v>233</v>
      </c>
      <c r="D18" s="2" t="s">
        <v>25</v>
      </c>
      <c r="E18" s="2" t="s">
        <v>707</v>
      </c>
      <c r="AA18" s="7">
        <v>5.5555555555555601E-2</v>
      </c>
    </row>
    <row r="19" spans="1:29" x14ac:dyDescent="0.3">
      <c r="A19" s="2" t="s">
        <v>438</v>
      </c>
      <c r="B19" s="2">
        <v>23</v>
      </c>
      <c r="C19" s="2" t="s">
        <v>235</v>
      </c>
      <c r="D19" s="2" t="s">
        <v>27</v>
      </c>
      <c r="E19" s="2" t="s">
        <v>707</v>
      </c>
      <c r="AA19" s="7">
        <v>5.9027777777777797E-2</v>
      </c>
    </row>
    <row r="20" spans="1:29" x14ac:dyDescent="0.3">
      <c r="A20" s="2" t="s">
        <v>486</v>
      </c>
      <c r="B20" s="2">
        <v>71</v>
      </c>
      <c r="C20" s="2" t="s">
        <v>283</v>
      </c>
      <c r="D20" s="2" t="s">
        <v>75</v>
      </c>
      <c r="E20" s="2" t="s">
        <v>708</v>
      </c>
      <c r="AA20" s="7">
        <v>6.25E-2</v>
      </c>
    </row>
    <row r="21" spans="1:29" x14ac:dyDescent="0.3">
      <c r="A21" s="2" t="s">
        <v>440</v>
      </c>
      <c r="B21" s="2">
        <v>25</v>
      </c>
      <c r="C21" s="2" t="s">
        <v>237</v>
      </c>
      <c r="D21" s="2" t="s">
        <v>29</v>
      </c>
      <c r="E21" s="2" t="s">
        <v>707</v>
      </c>
      <c r="AA21" s="7">
        <v>6.5972222222222196E-2</v>
      </c>
    </row>
    <row r="22" spans="1:29" x14ac:dyDescent="0.3">
      <c r="A22" s="2" t="s">
        <v>441</v>
      </c>
      <c r="B22" s="2">
        <v>26</v>
      </c>
      <c r="C22" s="2" t="s">
        <v>238</v>
      </c>
      <c r="D22" s="2" t="s">
        <v>30</v>
      </c>
      <c r="E22" s="2" t="s">
        <v>708</v>
      </c>
      <c r="AA22" s="7">
        <v>6.9444444444444406E-2</v>
      </c>
    </row>
    <row r="23" spans="1:29" x14ac:dyDescent="0.3">
      <c r="A23" s="2" t="s">
        <v>444</v>
      </c>
      <c r="B23" s="2">
        <v>29</v>
      </c>
      <c r="C23" s="2" t="s">
        <v>241</v>
      </c>
      <c r="D23" s="2" t="s">
        <v>33</v>
      </c>
      <c r="E23" s="2" t="s">
        <v>707</v>
      </c>
      <c r="AA23" s="7">
        <v>7.2916666666666699E-2</v>
      </c>
    </row>
    <row r="24" spans="1:29" x14ac:dyDescent="0.3">
      <c r="A24" s="2" t="s">
        <v>448</v>
      </c>
      <c r="B24" s="2">
        <v>33</v>
      </c>
      <c r="C24" s="2" t="s">
        <v>245</v>
      </c>
      <c r="D24" s="2" t="s">
        <v>36</v>
      </c>
      <c r="E24" s="2" t="s">
        <v>707</v>
      </c>
      <c r="AA24" s="7">
        <v>7.6388888888888895E-2</v>
      </c>
    </row>
    <row r="25" spans="1:29" x14ac:dyDescent="0.3">
      <c r="A25" s="2" t="s">
        <v>557</v>
      </c>
      <c r="B25" s="2">
        <v>143</v>
      </c>
      <c r="C25" s="2" t="s">
        <v>355</v>
      </c>
      <c r="D25" s="2" t="s">
        <v>147</v>
      </c>
      <c r="E25" s="2" t="s">
        <v>707</v>
      </c>
      <c r="AA25" s="7">
        <v>7.9861111111111105E-2</v>
      </c>
    </row>
    <row r="26" spans="1:29" x14ac:dyDescent="0.3">
      <c r="A26" s="2" t="s">
        <v>452</v>
      </c>
      <c r="B26" s="2">
        <v>37</v>
      </c>
      <c r="C26" s="2" t="s">
        <v>249</v>
      </c>
      <c r="D26" s="2" t="s">
        <v>41</v>
      </c>
      <c r="E26" s="2" t="s">
        <v>707</v>
      </c>
      <c r="AA26" s="7">
        <v>8.3333333333333301E-2</v>
      </c>
    </row>
    <row r="27" spans="1:29" x14ac:dyDescent="0.3">
      <c r="A27" s="2" t="s">
        <v>439</v>
      </c>
      <c r="B27" s="2">
        <v>24</v>
      </c>
      <c r="C27" s="2" t="s">
        <v>236</v>
      </c>
      <c r="D27" s="2" t="s">
        <v>28</v>
      </c>
      <c r="E27" s="2" t="s">
        <v>707</v>
      </c>
      <c r="AA27" s="7">
        <v>8.6805555555555594E-2</v>
      </c>
    </row>
    <row r="28" spans="1:29" x14ac:dyDescent="0.3">
      <c r="A28" s="2" t="s">
        <v>422</v>
      </c>
      <c r="B28" s="2">
        <v>7</v>
      </c>
      <c r="C28" s="2" t="s">
        <v>219</v>
      </c>
      <c r="D28" s="2" t="s">
        <v>11</v>
      </c>
      <c r="E28" s="2" t="s">
        <v>707</v>
      </c>
      <c r="AA28" s="7">
        <v>9.0277777777777804E-2</v>
      </c>
    </row>
    <row r="29" spans="1:29" x14ac:dyDescent="0.3">
      <c r="A29" s="2" t="s">
        <v>456</v>
      </c>
      <c r="B29" s="2">
        <v>41</v>
      </c>
      <c r="C29" s="2" t="s">
        <v>253</v>
      </c>
      <c r="D29" s="2" t="s">
        <v>45</v>
      </c>
      <c r="E29" s="2" t="s">
        <v>707</v>
      </c>
      <c r="AA29" s="7">
        <v>9.375E-2</v>
      </c>
    </row>
    <row r="30" spans="1:29" x14ac:dyDescent="0.3">
      <c r="A30" s="2" t="s">
        <v>459</v>
      </c>
      <c r="B30" s="2">
        <v>44</v>
      </c>
      <c r="C30" s="2" t="s">
        <v>256</v>
      </c>
      <c r="D30" s="2" t="s">
        <v>48</v>
      </c>
      <c r="E30" s="2" t="s">
        <v>708</v>
      </c>
      <c r="AA30" s="7">
        <v>9.7222222222222196E-2</v>
      </c>
    </row>
    <row r="31" spans="1:29" x14ac:dyDescent="0.3">
      <c r="A31" s="2" t="s">
        <v>461</v>
      </c>
      <c r="B31" s="2">
        <v>46</v>
      </c>
      <c r="C31" s="2" t="s">
        <v>258</v>
      </c>
      <c r="D31" s="2" t="s">
        <v>50</v>
      </c>
      <c r="E31" s="2" t="s">
        <v>707</v>
      </c>
      <c r="AA31" s="7">
        <v>0.100694444444444</v>
      </c>
    </row>
    <row r="32" spans="1:29" x14ac:dyDescent="0.3">
      <c r="A32" s="2" t="s">
        <v>462</v>
      </c>
      <c r="B32" s="2">
        <v>47</v>
      </c>
      <c r="C32" s="2" t="s">
        <v>259</v>
      </c>
      <c r="D32" s="2" t="s">
        <v>51</v>
      </c>
      <c r="E32" s="2" t="s">
        <v>708</v>
      </c>
      <c r="AA32" s="7">
        <v>0.104166666666667</v>
      </c>
    </row>
    <row r="33" spans="1:27" x14ac:dyDescent="0.3">
      <c r="A33" s="2" t="s">
        <v>463</v>
      </c>
      <c r="B33" s="2">
        <v>48</v>
      </c>
      <c r="C33" s="2" t="s">
        <v>260</v>
      </c>
      <c r="D33" s="2" t="s">
        <v>52</v>
      </c>
      <c r="E33" s="2" t="s">
        <v>708</v>
      </c>
      <c r="AA33" s="7">
        <v>0.10763888888888901</v>
      </c>
    </row>
    <row r="34" spans="1:27" x14ac:dyDescent="0.3">
      <c r="A34" s="2" t="s">
        <v>466</v>
      </c>
      <c r="B34" s="2">
        <v>51</v>
      </c>
      <c r="C34" s="2" t="s">
        <v>263</v>
      </c>
      <c r="D34" s="2" t="s">
        <v>55</v>
      </c>
      <c r="E34" s="2" t="s">
        <v>708</v>
      </c>
      <c r="AA34" s="7">
        <v>0.11111111111111099</v>
      </c>
    </row>
    <row r="35" spans="1:27" x14ac:dyDescent="0.3">
      <c r="A35" s="2" t="s">
        <v>484</v>
      </c>
      <c r="B35" s="2">
        <v>69</v>
      </c>
      <c r="C35" s="2" t="s">
        <v>281</v>
      </c>
      <c r="D35" s="2" t="s">
        <v>73</v>
      </c>
      <c r="E35" s="2" t="s">
        <v>708</v>
      </c>
      <c r="AA35" s="7">
        <v>0.114583333333333</v>
      </c>
    </row>
    <row r="36" spans="1:27" x14ac:dyDescent="0.3">
      <c r="A36" s="2" t="s">
        <v>468</v>
      </c>
      <c r="B36" s="2">
        <v>53</v>
      </c>
      <c r="C36" s="2" t="s">
        <v>265</v>
      </c>
      <c r="D36" s="2" t="s">
        <v>57</v>
      </c>
      <c r="E36" s="2" t="s">
        <v>707</v>
      </c>
      <c r="AA36" s="7">
        <v>0.118055555555556</v>
      </c>
    </row>
    <row r="37" spans="1:27" x14ac:dyDescent="0.3">
      <c r="A37" s="2" t="s">
        <v>464</v>
      </c>
      <c r="B37" s="2">
        <v>49</v>
      </c>
      <c r="C37" s="2" t="s">
        <v>261</v>
      </c>
      <c r="D37" s="2" t="s">
        <v>53</v>
      </c>
      <c r="E37" s="2" t="s">
        <v>707</v>
      </c>
      <c r="AA37" s="7">
        <v>0.121527777777778</v>
      </c>
    </row>
    <row r="38" spans="1:27" x14ac:dyDescent="0.3">
      <c r="A38" s="2" t="s">
        <v>470</v>
      </c>
      <c r="B38" s="2">
        <v>55</v>
      </c>
      <c r="C38" s="2" t="s">
        <v>267</v>
      </c>
      <c r="D38" s="2" t="s">
        <v>59</v>
      </c>
      <c r="E38" s="2" t="s">
        <v>707</v>
      </c>
      <c r="AA38" s="7">
        <v>0.125</v>
      </c>
    </row>
    <row r="39" spans="1:27" x14ac:dyDescent="0.3">
      <c r="A39" s="2" t="s">
        <v>473</v>
      </c>
      <c r="B39" s="2">
        <v>58</v>
      </c>
      <c r="C39" s="2" t="s">
        <v>270</v>
      </c>
      <c r="D39" s="2" t="s">
        <v>62</v>
      </c>
      <c r="E39" s="2" t="s">
        <v>708</v>
      </c>
      <c r="AA39" s="7">
        <v>0.12847222222222199</v>
      </c>
    </row>
    <row r="40" spans="1:27" x14ac:dyDescent="0.3">
      <c r="A40" s="2" t="s">
        <v>474</v>
      </c>
      <c r="B40" s="2">
        <v>59</v>
      </c>
      <c r="C40" s="2" t="s">
        <v>271</v>
      </c>
      <c r="D40" s="2" t="s">
        <v>63</v>
      </c>
      <c r="E40" s="2" t="s">
        <v>707</v>
      </c>
      <c r="AA40" s="7">
        <v>0.131944444444444</v>
      </c>
    </row>
    <row r="41" spans="1:27" x14ac:dyDescent="0.3">
      <c r="A41" s="2" t="s">
        <v>421</v>
      </c>
      <c r="B41" s="2">
        <v>6</v>
      </c>
      <c r="C41" s="2" t="s">
        <v>218</v>
      </c>
      <c r="D41" s="2" t="s">
        <v>10</v>
      </c>
      <c r="E41" s="2" t="s">
        <v>707</v>
      </c>
      <c r="AA41" s="7">
        <v>0.13541666666666699</v>
      </c>
    </row>
    <row r="42" spans="1:27" x14ac:dyDescent="0.3">
      <c r="A42" s="2" t="s">
        <v>420</v>
      </c>
      <c r="B42" s="2">
        <v>5</v>
      </c>
      <c r="C42" s="2" t="s">
        <v>217</v>
      </c>
      <c r="D42" s="2" t="s">
        <v>9</v>
      </c>
      <c r="E42" s="2" t="s">
        <v>708</v>
      </c>
      <c r="AA42" s="7">
        <v>0.13888888888888901</v>
      </c>
    </row>
    <row r="43" spans="1:27" x14ac:dyDescent="0.3">
      <c r="A43" s="2" t="s">
        <v>453</v>
      </c>
      <c r="B43" s="2">
        <v>38</v>
      </c>
      <c r="C43" s="2" t="s">
        <v>250</v>
      </c>
      <c r="D43" s="2" t="s">
        <v>42</v>
      </c>
      <c r="E43" s="2" t="s">
        <v>707</v>
      </c>
      <c r="AA43" s="7">
        <v>0.14236111111111099</v>
      </c>
    </row>
    <row r="44" spans="1:27" x14ac:dyDescent="0.3">
      <c r="A44" s="2" t="s">
        <v>457</v>
      </c>
      <c r="B44" s="2">
        <v>42</v>
      </c>
      <c r="C44" s="2" t="s">
        <v>254</v>
      </c>
      <c r="D44" s="2" t="s">
        <v>46</v>
      </c>
      <c r="E44" s="2" t="s">
        <v>707</v>
      </c>
      <c r="AA44" s="7">
        <v>0.14583333333333301</v>
      </c>
    </row>
    <row r="45" spans="1:27" x14ac:dyDescent="0.3">
      <c r="A45" s="2" t="s">
        <v>460</v>
      </c>
      <c r="B45" s="2">
        <v>45</v>
      </c>
      <c r="C45" s="2" t="s">
        <v>257</v>
      </c>
      <c r="D45" s="2" t="s">
        <v>49</v>
      </c>
      <c r="E45" s="2" t="s">
        <v>707</v>
      </c>
      <c r="AA45" s="7">
        <v>0.149305555555556</v>
      </c>
    </row>
    <row r="46" spans="1:27" x14ac:dyDescent="0.3">
      <c r="A46" s="2" t="s">
        <v>451</v>
      </c>
      <c r="B46" s="2">
        <v>36</v>
      </c>
      <c r="C46" s="2" t="s">
        <v>248</v>
      </c>
      <c r="D46" s="2" t="s">
        <v>40</v>
      </c>
      <c r="E46" s="2" t="s">
        <v>707</v>
      </c>
      <c r="AA46" s="7">
        <v>0.15277777777777801</v>
      </c>
    </row>
    <row r="47" spans="1:27" x14ac:dyDescent="0.3">
      <c r="A47" s="2" t="s">
        <v>544</v>
      </c>
      <c r="B47" s="2">
        <v>129</v>
      </c>
      <c r="C47" s="2" t="s">
        <v>341</v>
      </c>
      <c r="D47" s="2" t="s">
        <v>133</v>
      </c>
      <c r="E47" s="2" t="s">
        <v>707</v>
      </c>
      <c r="AA47" s="7">
        <v>0.15625</v>
      </c>
    </row>
    <row r="48" spans="1:27" x14ac:dyDescent="0.3">
      <c r="A48" s="2" t="s">
        <v>489</v>
      </c>
      <c r="B48" s="2">
        <v>74</v>
      </c>
      <c r="C48" s="2" t="s">
        <v>286</v>
      </c>
      <c r="D48" s="2" t="s">
        <v>78</v>
      </c>
      <c r="E48" s="2" t="s">
        <v>707</v>
      </c>
      <c r="AA48" s="7">
        <v>0.15972222222222199</v>
      </c>
    </row>
    <row r="49" spans="1:27" x14ac:dyDescent="0.3">
      <c r="A49" s="2" t="s">
        <v>558</v>
      </c>
      <c r="B49" s="2">
        <v>144</v>
      </c>
      <c r="C49" s="2" t="s">
        <v>356</v>
      </c>
      <c r="D49" s="2" t="s">
        <v>148</v>
      </c>
      <c r="E49" s="2" t="s">
        <v>707</v>
      </c>
      <c r="AA49" s="7">
        <v>0.163194444444444</v>
      </c>
    </row>
    <row r="50" spans="1:27" x14ac:dyDescent="0.3">
      <c r="A50" s="2" t="s">
        <v>472</v>
      </c>
      <c r="B50" s="2">
        <v>57</v>
      </c>
      <c r="C50" s="2" t="s">
        <v>269</v>
      </c>
      <c r="D50" s="2" t="s">
        <v>61</v>
      </c>
      <c r="E50" s="2" t="s">
        <v>707</v>
      </c>
      <c r="AA50" s="7">
        <v>0.16666666666666699</v>
      </c>
    </row>
    <row r="51" spans="1:27" x14ac:dyDescent="0.3">
      <c r="A51" s="2" t="s">
        <v>469</v>
      </c>
      <c r="B51" s="2">
        <v>54</v>
      </c>
      <c r="C51" s="2" t="s">
        <v>266</v>
      </c>
      <c r="D51" s="2" t="s">
        <v>58</v>
      </c>
      <c r="E51" s="2" t="s">
        <v>707</v>
      </c>
      <c r="AA51" s="7">
        <v>0.17013888888888901</v>
      </c>
    </row>
    <row r="52" spans="1:27" x14ac:dyDescent="0.3">
      <c r="A52" s="2" t="s">
        <v>531</v>
      </c>
      <c r="B52" s="2">
        <v>116</v>
      </c>
      <c r="C52" s="2" t="s">
        <v>328</v>
      </c>
      <c r="D52" s="2" t="s">
        <v>120</v>
      </c>
      <c r="E52" s="2" t="s">
        <v>707</v>
      </c>
      <c r="AA52" s="7">
        <v>0.17361111111111099</v>
      </c>
    </row>
    <row r="53" spans="1:27" x14ac:dyDescent="0.3">
      <c r="A53" s="2" t="s">
        <v>562</v>
      </c>
      <c r="B53" s="2">
        <v>148</v>
      </c>
      <c r="C53" s="2" t="s">
        <v>360</v>
      </c>
      <c r="D53" s="2" t="s">
        <v>152</v>
      </c>
      <c r="E53" s="2" t="s">
        <v>707</v>
      </c>
      <c r="AA53" s="7">
        <v>0.17708333333333301</v>
      </c>
    </row>
    <row r="54" spans="1:27" x14ac:dyDescent="0.3">
      <c r="A54" s="2" t="s">
        <v>554</v>
      </c>
      <c r="B54" s="2">
        <v>140</v>
      </c>
      <c r="C54" s="2" t="s">
        <v>352</v>
      </c>
      <c r="D54" s="2" t="s">
        <v>145</v>
      </c>
      <c r="E54" s="2" t="s">
        <v>707</v>
      </c>
      <c r="AA54" s="7">
        <v>0.180555555555556</v>
      </c>
    </row>
    <row r="55" spans="1:27" x14ac:dyDescent="0.3">
      <c r="A55" s="2" t="s">
        <v>605</v>
      </c>
      <c r="B55" s="2">
        <v>195</v>
      </c>
      <c r="C55" s="2" t="s">
        <v>406</v>
      </c>
      <c r="D55" s="2" t="s">
        <v>172</v>
      </c>
      <c r="E55" s="2" t="s">
        <v>707</v>
      </c>
      <c r="AA55" s="7">
        <v>0.18402777777777801</v>
      </c>
    </row>
    <row r="56" spans="1:27" x14ac:dyDescent="0.3">
      <c r="A56" s="2" t="s">
        <v>608</v>
      </c>
      <c r="B56" s="2">
        <v>198</v>
      </c>
      <c r="C56" s="2" t="s">
        <v>409</v>
      </c>
      <c r="D56" s="2" t="s">
        <v>169</v>
      </c>
      <c r="E56" s="2" t="s">
        <v>707</v>
      </c>
      <c r="AA56" s="7">
        <v>0.1875</v>
      </c>
    </row>
    <row r="57" spans="1:27" x14ac:dyDescent="0.3">
      <c r="A57" s="2" t="s">
        <v>494</v>
      </c>
      <c r="B57" s="2">
        <v>79</v>
      </c>
      <c r="C57" s="2" t="s">
        <v>291</v>
      </c>
      <c r="D57" s="2" t="s">
        <v>83</v>
      </c>
      <c r="E57" s="2" t="s">
        <v>707</v>
      </c>
      <c r="AA57" s="7">
        <v>0.19097222222222199</v>
      </c>
    </row>
    <row r="58" spans="1:27" x14ac:dyDescent="0.3">
      <c r="A58" s="2" t="s">
        <v>434</v>
      </c>
      <c r="B58" s="2">
        <v>19</v>
      </c>
      <c r="C58" s="2" t="s">
        <v>231</v>
      </c>
      <c r="D58" s="2" t="s">
        <v>23</v>
      </c>
      <c r="E58" s="2" t="s">
        <v>707</v>
      </c>
      <c r="AA58" s="7">
        <v>0.194444444444444</v>
      </c>
    </row>
    <row r="59" spans="1:27" x14ac:dyDescent="0.3">
      <c r="A59" s="2" t="s">
        <v>491</v>
      </c>
      <c r="B59" s="2">
        <v>76</v>
      </c>
      <c r="C59" s="2" t="s">
        <v>288</v>
      </c>
      <c r="D59" s="2" t="s">
        <v>80</v>
      </c>
      <c r="E59" s="2" t="s">
        <v>707</v>
      </c>
      <c r="AA59" s="7">
        <v>0.19791666666666699</v>
      </c>
    </row>
    <row r="60" spans="1:27" x14ac:dyDescent="0.3">
      <c r="A60" s="2" t="s">
        <v>442</v>
      </c>
      <c r="B60" s="2">
        <v>27</v>
      </c>
      <c r="C60" s="2" t="s">
        <v>239</v>
      </c>
      <c r="D60" s="2" t="s">
        <v>31</v>
      </c>
      <c r="E60" s="2" t="s">
        <v>707</v>
      </c>
      <c r="AA60" s="7">
        <v>0.20138888888888901</v>
      </c>
    </row>
    <row r="61" spans="1:27" x14ac:dyDescent="0.3">
      <c r="A61" s="2" t="s">
        <v>443</v>
      </c>
      <c r="B61" s="2">
        <v>28</v>
      </c>
      <c r="C61" s="2" t="s">
        <v>240</v>
      </c>
      <c r="D61" s="2" t="s">
        <v>32</v>
      </c>
      <c r="E61" s="2" t="s">
        <v>707</v>
      </c>
      <c r="AA61" s="7">
        <v>0.20486111111111099</v>
      </c>
    </row>
    <row r="62" spans="1:27" x14ac:dyDescent="0.3">
      <c r="A62" s="2" t="s">
        <v>445</v>
      </c>
      <c r="B62" s="2">
        <v>30</v>
      </c>
      <c r="C62" s="2" t="s">
        <v>242</v>
      </c>
      <c r="D62" s="2" t="s">
        <v>34</v>
      </c>
      <c r="E62" s="2" t="s">
        <v>707</v>
      </c>
      <c r="AA62" s="7">
        <v>0.20833333333333301</v>
      </c>
    </row>
    <row r="63" spans="1:27" x14ac:dyDescent="0.3">
      <c r="A63" s="2" t="s">
        <v>449</v>
      </c>
      <c r="B63" s="2">
        <v>34</v>
      </c>
      <c r="C63" s="2" t="s">
        <v>246</v>
      </c>
      <c r="D63" s="2" t="s">
        <v>38</v>
      </c>
      <c r="E63" s="2" t="s">
        <v>707</v>
      </c>
      <c r="AA63" s="7">
        <v>0.211805555555556</v>
      </c>
    </row>
    <row r="64" spans="1:27" x14ac:dyDescent="0.3">
      <c r="A64" s="2" t="s">
        <v>454</v>
      </c>
      <c r="B64" s="2">
        <v>39</v>
      </c>
      <c r="C64" s="2" t="s">
        <v>251</v>
      </c>
      <c r="D64" s="2" t="s">
        <v>43</v>
      </c>
      <c r="E64" s="2" t="s">
        <v>707</v>
      </c>
      <c r="AA64" s="7">
        <v>0.21527777777777801</v>
      </c>
    </row>
    <row r="65" spans="1:27" x14ac:dyDescent="0.3">
      <c r="A65" s="2" t="s">
        <v>465</v>
      </c>
      <c r="B65" s="2">
        <v>50</v>
      </c>
      <c r="C65" s="2" t="s">
        <v>262</v>
      </c>
      <c r="D65" s="2" t="s">
        <v>54</v>
      </c>
      <c r="E65" s="2" t="s">
        <v>707</v>
      </c>
      <c r="AA65" s="7">
        <v>0.21875</v>
      </c>
    </row>
    <row r="66" spans="1:27" x14ac:dyDescent="0.3">
      <c r="A66" s="2" t="s">
        <v>455</v>
      </c>
      <c r="B66" s="2">
        <v>40</v>
      </c>
      <c r="C66" s="2" t="s">
        <v>252</v>
      </c>
      <c r="D66" s="2" t="s">
        <v>44</v>
      </c>
      <c r="E66" s="2" t="s">
        <v>707</v>
      </c>
      <c r="AA66" s="7">
        <v>0.22222222222222199</v>
      </c>
    </row>
    <row r="67" spans="1:27" x14ac:dyDescent="0.3">
      <c r="A67" s="2" t="s">
        <v>467</v>
      </c>
      <c r="B67" s="2">
        <v>52</v>
      </c>
      <c r="C67" s="2" t="s">
        <v>264</v>
      </c>
      <c r="D67" s="2" t="s">
        <v>56</v>
      </c>
      <c r="E67" s="2" t="s">
        <v>707</v>
      </c>
      <c r="AA67" s="7">
        <v>0.225694444444444</v>
      </c>
    </row>
    <row r="68" spans="1:27" x14ac:dyDescent="0.3">
      <c r="A68" s="2" t="s">
        <v>479</v>
      </c>
      <c r="B68" s="2">
        <v>64</v>
      </c>
      <c r="C68" s="2" t="s">
        <v>276</v>
      </c>
      <c r="D68" s="2" t="s">
        <v>68</v>
      </c>
      <c r="E68" s="2" t="s">
        <v>708</v>
      </c>
      <c r="AA68" s="7">
        <v>0.22916666666666699</v>
      </c>
    </row>
    <row r="69" spans="1:27" x14ac:dyDescent="0.3">
      <c r="A69" s="2" t="s">
        <v>481</v>
      </c>
      <c r="B69" s="2">
        <v>66</v>
      </c>
      <c r="C69" s="2" t="s">
        <v>278</v>
      </c>
      <c r="D69" s="2" t="s">
        <v>70</v>
      </c>
      <c r="E69" s="2" t="s">
        <v>707</v>
      </c>
      <c r="AA69" s="7">
        <v>0.23263888888888901</v>
      </c>
    </row>
    <row r="70" spans="1:27" x14ac:dyDescent="0.3">
      <c r="A70" s="2" t="s">
        <v>490</v>
      </c>
      <c r="B70" s="2">
        <v>75</v>
      </c>
      <c r="C70" s="2" t="s">
        <v>287</v>
      </c>
      <c r="D70" s="2" t="s">
        <v>79</v>
      </c>
      <c r="E70" s="2" t="s">
        <v>707</v>
      </c>
      <c r="AA70" s="7">
        <v>0.23611111111111099</v>
      </c>
    </row>
    <row r="71" spans="1:27" x14ac:dyDescent="0.3">
      <c r="A71" s="2" t="s">
        <v>493</v>
      </c>
      <c r="B71" s="2">
        <v>78</v>
      </c>
      <c r="C71" s="2" t="s">
        <v>290</v>
      </c>
      <c r="D71" s="2" t="s">
        <v>82</v>
      </c>
      <c r="E71" s="2" t="s">
        <v>707</v>
      </c>
      <c r="AA71" s="7">
        <v>0.23958333333333301</v>
      </c>
    </row>
    <row r="72" spans="1:27" x14ac:dyDescent="0.3">
      <c r="A72" s="2" t="s">
        <v>458</v>
      </c>
      <c r="B72" s="2">
        <v>43</v>
      </c>
      <c r="C72" s="2" t="s">
        <v>255</v>
      </c>
      <c r="D72" s="2" t="s">
        <v>47</v>
      </c>
      <c r="E72" s="2" t="s">
        <v>707</v>
      </c>
      <c r="AA72" s="7">
        <v>0.243055555555556</v>
      </c>
    </row>
    <row r="73" spans="1:27" x14ac:dyDescent="0.3">
      <c r="A73" s="2" t="s">
        <v>515</v>
      </c>
      <c r="B73" s="2">
        <v>100</v>
      </c>
      <c r="C73" s="2" t="s">
        <v>312</v>
      </c>
      <c r="D73" s="2" t="s">
        <v>104</v>
      </c>
      <c r="E73" s="2" t="s">
        <v>707</v>
      </c>
      <c r="AA73" s="7">
        <v>0.24652777777777801</v>
      </c>
    </row>
    <row r="74" spans="1:27" x14ac:dyDescent="0.3">
      <c r="A74" s="2" t="s">
        <v>521</v>
      </c>
      <c r="B74" s="2">
        <v>106</v>
      </c>
      <c r="C74" s="2" t="s">
        <v>318</v>
      </c>
      <c r="D74" s="2" t="s">
        <v>110</v>
      </c>
      <c r="E74" s="2" t="s">
        <v>708</v>
      </c>
      <c r="AA74" s="7">
        <v>0.25</v>
      </c>
    </row>
    <row r="75" spans="1:27" x14ac:dyDescent="0.3">
      <c r="A75" s="2" t="s">
        <v>523</v>
      </c>
      <c r="B75" s="2">
        <v>108</v>
      </c>
      <c r="C75" s="2" t="s">
        <v>320</v>
      </c>
      <c r="D75" s="2" t="s">
        <v>112</v>
      </c>
      <c r="E75" s="2" t="s">
        <v>707</v>
      </c>
      <c r="AA75" s="7">
        <v>0.25347222222222199</v>
      </c>
    </row>
    <row r="76" spans="1:27" x14ac:dyDescent="0.3">
      <c r="A76" s="2" t="s">
        <v>526</v>
      </c>
      <c r="B76" s="2">
        <v>111</v>
      </c>
      <c r="C76" s="2" t="s">
        <v>323</v>
      </c>
      <c r="D76" s="2" t="s">
        <v>115</v>
      </c>
      <c r="E76" s="2" t="s">
        <v>707</v>
      </c>
      <c r="AA76" s="7">
        <v>0.25694444444444398</v>
      </c>
    </row>
    <row r="77" spans="1:27" x14ac:dyDescent="0.3">
      <c r="A77" s="2" t="s">
        <v>529</v>
      </c>
      <c r="B77" s="2">
        <v>114</v>
      </c>
      <c r="C77" s="2" t="s">
        <v>326</v>
      </c>
      <c r="D77" s="2" t="s">
        <v>118</v>
      </c>
      <c r="E77" s="2" t="s">
        <v>707</v>
      </c>
      <c r="AA77" s="7">
        <v>0.26041666666666702</v>
      </c>
    </row>
    <row r="78" spans="1:27" x14ac:dyDescent="0.3">
      <c r="A78" s="2" t="s">
        <v>532</v>
      </c>
      <c r="B78" s="2">
        <v>117</v>
      </c>
      <c r="C78" s="2" t="s">
        <v>329</v>
      </c>
      <c r="D78" s="2" t="s">
        <v>121</v>
      </c>
      <c r="E78" s="2" t="s">
        <v>708</v>
      </c>
      <c r="AA78" s="7">
        <v>0.26388888888888901</v>
      </c>
    </row>
    <row r="79" spans="1:27" x14ac:dyDescent="0.3">
      <c r="A79" s="2" t="s">
        <v>516</v>
      </c>
      <c r="B79" s="2">
        <v>101</v>
      </c>
      <c r="C79" s="2" t="s">
        <v>313</v>
      </c>
      <c r="D79" s="2" t="s">
        <v>105</v>
      </c>
      <c r="E79" s="2" t="s">
        <v>707</v>
      </c>
      <c r="AA79" s="7">
        <v>0.26736111111111099</v>
      </c>
    </row>
    <row r="80" spans="1:27" x14ac:dyDescent="0.3">
      <c r="A80" s="2" t="s">
        <v>480</v>
      </c>
      <c r="B80" s="2">
        <v>65</v>
      </c>
      <c r="C80" s="2" t="s">
        <v>277</v>
      </c>
      <c r="D80" s="2" t="s">
        <v>69</v>
      </c>
      <c r="E80" s="2" t="s">
        <v>707</v>
      </c>
      <c r="AA80" s="7">
        <v>0.27083333333333298</v>
      </c>
    </row>
    <row r="81" spans="1:27" x14ac:dyDescent="0.3">
      <c r="A81" s="2" t="s">
        <v>535</v>
      </c>
      <c r="B81" s="2">
        <v>120</v>
      </c>
      <c r="C81" s="2" t="s">
        <v>332</v>
      </c>
      <c r="D81" s="2" t="s">
        <v>124</v>
      </c>
      <c r="E81" s="2" t="s">
        <v>707</v>
      </c>
      <c r="AA81" s="7">
        <v>0.27430555555555602</v>
      </c>
    </row>
    <row r="82" spans="1:27" x14ac:dyDescent="0.3">
      <c r="A82" s="2" t="s">
        <v>574</v>
      </c>
      <c r="B82" s="2">
        <v>162</v>
      </c>
      <c r="C82" s="2" t="s">
        <v>373</v>
      </c>
      <c r="D82" s="2" t="s">
        <v>205</v>
      </c>
      <c r="E82" s="2" t="s">
        <v>707</v>
      </c>
      <c r="AA82" s="7">
        <v>0.27777777777777801</v>
      </c>
    </row>
    <row r="83" spans="1:27" x14ac:dyDescent="0.3">
      <c r="A83" s="2" t="s">
        <v>450</v>
      </c>
      <c r="B83" s="2">
        <v>35</v>
      </c>
      <c r="C83" s="2" t="s">
        <v>247</v>
      </c>
      <c r="D83" s="2" t="s">
        <v>39</v>
      </c>
      <c r="E83" s="2" t="s">
        <v>707</v>
      </c>
      <c r="AA83" s="7">
        <v>0.28125</v>
      </c>
    </row>
    <row r="84" spans="1:27" x14ac:dyDescent="0.3">
      <c r="A84" s="2" t="s">
        <v>594</v>
      </c>
      <c r="B84" s="2">
        <v>184</v>
      </c>
      <c r="C84" s="2" t="s">
        <v>395</v>
      </c>
      <c r="D84" s="2" t="s">
        <v>183</v>
      </c>
      <c r="E84" s="2" t="s">
        <v>707</v>
      </c>
      <c r="AA84" s="7">
        <v>0.28472222222222199</v>
      </c>
    </row>
    <row r="85" spans="1:27" x14ac:dyDescent="0.3">
      <c r="A85" s="2" t="s">
        <v>597</v>
      </c>
      <c r="B85" s="2">
        <v>187</v>
      </c>
      <c r="C85" s="2" t="s">
        <v>398</v>
      </c>
      <c r="D85" s="2" t="s">
        <v>180</v>
      </c>
      <c r="E85" s="2" t="s">
        <v>707</v>
      </c>
      <c r="AA85" s="7">
        <v>0.28819444444444398</v>
      </c>
    </row>
    <row r="86" spans="1:27" x14ac:dyDescent="0.3">
      <c r="A86" s="2" t="s">
        <v>503</v>
      </c>
      <c r="B86" s="2">
        <v>88</v>
      </c>
      <c r="C86" s="2" t="s">
        <v>300</v>
      </c>
      <c r="D86" s="2" t="s">
        <v>92</v>
      </c>
      <c r="E86" s="2" t="s">
        <v>708</v>
      </c>
      <c r="AA86" s="7">
        <v>0.29166666666666702</v>
      </c>
    </row>
    <row r="87" spans="1:27" x14ac:dyDescent="0.3">
      <c r="A87" s="2" t="s">
        <v>477</v>
      </c>
      <c r="B87" s="2">
        <v>62</v>
      </c>
      <c r="C87" s="2" t="s">
        <v>274</v>
      </c>
      <c r="D87" s="2" t="s">
        <v>66</v>
      </c>
      <c r="E87" s="2" t="s">
        <v>707</v>
      </c>
      <c r="AA87" s="7">
        <v>0.29513888888888901</v>
      </c>
    </row>
    <row r="88" spans="1:27" x14ac:dyDescent="0.3">
      <c r="A88" s="2" t="s">
        <v>478</v>
      </c>
      <c r="B88" s="2">
        <v>63</v>
      </c>
      <c r="C88" s="2" t="s">
        <v>275</v>
      </c>
      <c r="D88" s="2" t="s">
        <v>67</v>
      </c>
      <c r="E88" s="2" t="s">
        <v>708</v>
      </c>
      <c r="AA88" s="7">
        <v>0.29861111111111099</v>
      </c>
    </row>
    <row r="89" spans="1:27" x14ac:dyDescent="0.3">
      <c r="A89" s="2" t="s">
        <v>482</v>
      </c>
      <c r="B89" s="2">
        <v>67</v>
      </c>
      <c r="C89" s="2" t="s">
        <v>279</v>
      </c>
      <c r="D89" s="2" t="s">
        <v>71</v>
      </c>
      <c r="E89" s="2" t="s">
        <v>707</v>
      </c>
      <c r="AA89" s="7">
        <v>0.30208333333333298</v>
      </c>
    </row>
    <row r="90" spans="1:27" x14ac:dyDescent="0.3">
      <c r="A90" s="2" t="s">
        <v>483</v>
      </c>
      <c r="B90" s="2">
        <v>68</v>
      </c>
      <c r="C90" s="2" t="s">
        <v>280</v>
      </c>
      <c r="D90" s="2" t="s">
        <v>72</v>
      </c>
      <c r="E90" s="2" t="s">
        <v>708</v>
      </c>
      <c r="AA90" s="7">
        <v>0.30555555555555602</v>
      </c>
    </row>
    <row r="91" spans="1:27" x14ac:dyDescent="0.3">
      <c r="A91" s="2" t="s">
        <v>485</v>
      </c>
      <c r="B91" s="2">
        <v>70</v>
      </c>
      <c r="C91" s="2" t="s">
        <v>282</v>
      </c>
      <c r="D91" s="2" t="s">
        <v>74</v>
      </c>
      <c r="E91" s="2" t="s">
        <v>707</v>
      </c>
      <c r="AA91" s="7">
        <v>0.30902777777777801</v>
      </c>
    </row>
    <row r="92" spans="1:27" x14ac:dyDescent="0.3">
      <c r="A92" s="2" t="s">
        <v>488</v>
      </c>
      <c r="B92" s="2">
        <v>73</v>
      </c>
      <c r="C92" s="2" t="s">
        <v>285</v>
      </c>
      <c r="D92" s="2" t="s">
        <v>77</v>
      </c>
      <c r="E92" s="2" t="s">
        <v>707</v>
      </c>
      <c r="AA92" s="7">
        <v>0.3125</v>
      </c>
    </row>
    <row r="93" spans="1:27" x14ac:dyDescent="0.3">
      <c r="A93" s="2" t="s">
        <v>492</v>
      </c>
      <c r="B93" s="2">
        <v>77</v>
      </c>
      <c r="C93" s="2" t="s">
        <v>289</v>
      </c>
      <c r="D93" s="2" t="s">
        <v>81</v>
      </c>
      <c r="E93" s="2" t="s">
        <v>707</v>
      </c>
      <c r="AA93" s="7">
        <v>0.31597222222222199</v>
      </c>
    </row>
    <row r="94" spans="1:27" x14ac:dyDescent="0.3">
      <c r="A94" s="2" t="s">
        <v>487</v>
      </c>
      <c r="B94" s="2">
        <v>72</v>
      </c>
      <c r="C94" s="2" t="s">
        <v>284</v>
      </c>
      <c r="D94" s="2" t="s">
        <v>76</v>
      </c>
      <c r="E94" s="2" t="s">
        <v>708</v>
      </c>
      <c r="AA94" s="7">
        <v>0.31944444444444398</v>
      </c>
    </row>
    <row r="95" spans="1:27" x14ac:dyDescent="0.3">
      <c r="A95" s="2" t="s">
        <v>496</v>
      </c>
      <c r="B95" s="2">
        <v>81</v>
      </c>
      <c r="C95" s="2" t="s">
        <v>293</v>
      </c>
      <c r="D95" s="2" t="s">
        <v>85</v>
      </c>
      <c r="E95" s="2" t="s">
        <v>708</v>
      </c>
      <c r="AA95" s="7">
        <v>0.32291666666666702</v>
      </c>
    </row>
    <row r="96" spans="1:27" x14ac:dyDescent="0.3">
      <c r="A96" s="2" t="s">
        <v>499</v>
      </c>
      <c r="B96" s="2">
        <v>84</v>
      </c>
      <c r="C96" s="2" t="s">
        <v>296</v>
      </c>
      <c r="D96" s="2" t="s">
        <v>88</v>
      </c>
      <c r="E96" s="2" t="s">
        <v>707</v>
      </c>
      <c r="AA96" s="7">
        <v>0.32638888888888901</v>
      </c>
    </row>
    <row r="97" spans="1:27" x14ac:dyDescent="0.3">
      <c r="A97" s="2" t="s">
        <v>500</v>
      </c>
      <c r="B97" s="2">
        <v>85</v>
      </c>
      <c r="C97" s="2" t="s">
        <v>297</v>
      </c>
      <c r="D97" s="2" t="s">
        <v>89</v>
      </c>
      <c r="E97" s="2" t="s">
        <v>707</v>
      </c>
      <c r="AA97" s="7">
        <v>0.32986111111111099</v>
      </c>
    </row>
    <row r="98" spans="1:27" x14ac:dyDescent="0.3">
      <c r="A98" s="2" t="s">
        <v>501</v>
      </c>
      <c r="B98" s="2">
        <v>86</v>
      </c>
      <c r="C98" s="2" t="s">
        <v>298</v>
      </c>
      <c r="D98" s="2" t="s">
        <v>90</v>
      </c>
      <c r="E98" s="2" t="s">
        <v>708</v>
      </c>
      <c r="AA98" s="7">
        <v>0.33333333333333298</v>
      </c>
    </row>
    <row r="99" spans="1:27" x14ac:dyDescent="0.3">
      <c r="A99" s="2" t="s">
        <v>502</v>
      </c>
      <c r="B99" s="2">
        <v>87</v>
      </c>
      <c r="C99" s="2" t="s">
        <v>299</v>
      </c>
      <c r="D99" s="2" t="s">
        <v>91</v>
      </c>
      <c r="E99" s="2" t="s">
        <v>708</v>
      </c>
      <c r="AA99" s="7">
        <v>0.33680555555555602</v>
      </c>
    </row>
    <row r="100" spans="1:27" x14ac:dyDescent="0.3">
      <c r="A100" s="2" t="s">
        <v>504</v>
      </c>
      <c r="B100" s="2">
        <v>89</v>
      </c>
      <c r="C100" s="2" t="s">
        <v>301</v>
      </c>
      <c r="D100" s="2" t="s">
        <v>93</v>
      </c>
      <c r="E100" s="2" t="s">
        <v>707</v>
      </c>
      <c r="AA100" s="7">
        <v>0.34027777777777801</v>
      </c>
    </row>
    <row r="101" spans="1:27" x14ac:dyDescent="0.3">
      <c r="A101" s="2" t="s">
        <v>506</v>
      </c>
      <c r="B101" s="2">
        <v>91</v>
      </c>
      <c r="C101" s="2" t="s">
        <v>303</v>
      </c>
      <c r="D101" s="2" t="s">
        <v>95</v>
      </c>
      <c r="E101" s="2" t="s">
        <v>707</v>
      </c>
      <c r="AA101" s="7">
        <v>0.34375</v>
      </c>
    </row>
    <row r="102" spans="1:27" x14ac:dyDescent="0.3">
      <c r="A102" s="2" t="s">
        <v>475</v>
      </c>
      <c r="B102" s="2">
        <v>60</v>
      </c>
      <c r="C102" s="2" t="s">
        <v>272</v>
      </c>
      <c r="D102" s="2" t="s">
        <v>64</v>
      </c>
      <c r="E102" s="2" t="s">
        <v>707</v>
      </c>
      <c r="AA102" s="7">
        <v>0.34722222222222199</v>
      </c>
    </row>
    <row r="103" spans="1:27" x14ac:dyDescent="0.3">
      <c r="A103" s="2" t="s">
        <v>524</v>
      </c>
      <c r="B103" s="2">
        <v>109</v>
      </c>
      <c r="C103" s="2" t="s">
        <v>321</v>
      </c>
      <c r="D103" s="2" t="s">
        <v>113</v>
      </c>
      <c r="E103" s="2" t="s">
        <v>707</v>
      </c>
      <c r="AA103" s="7">
        <v>0.35069444444444398</v>
      </c>
    </row>
    <row r="104" spans="1:27" x14ac:dyDescent="0.3">
      <c r="A104" s="2" t="s">
        <v>571</v>
      </c>
      <c r="B104" s="2">
        <v>158</v>
      </c>
      <c r="C104" s="2" t="s">
        <v>369</v>
      </c>
      <c r="D104" s="2" t="s">
        <v>162</v>
      </c>
      <c r="E104" s="2" t="s">
        <v>707</v>
      </c>
      <c r="AA104" s="7">
        <v>0.35416666666666702</v>
      </c>
    </row>
    <row r="105" spans="1:27" x14ac:dyDescent="0.3">
      <c r="A105" s="2" t="s">
        <v>593</v>
      </c>
      <c r="B105" s="2">
        <v>182</v>
      </c>
      <c r="C105" s="2" t="s">
        <v>393</v>
      </c>
      <c r="D105" s="2" t="s">
        <v>185</v>
      </c>
      <c r="E105" s="2" t="s">
        <v>707</v>
      </c>
      <c r="AA105" s="7">
        <v>0.35763888888888901</v>
      </c>
    </row>
    <row r="106" spans="1:27" x14ac:dyDescent="0.3">
      <c r="A106" s="2" t="s">
        <v>612</v>
      </c>
      <c r="B106" s="2">
        <v>202</v>
      </c>
      <c r="C106" s="2" t="s">
        <v>413</v>
      </c>
      <c r="D106" s="2" t="s">
        <v>165</v>
      </c>
      <c r="E106" s="2" t="s">
        <v>707</v>
      </c>
      <c r="AA106" s="7">
        <v>0.36111111111111099</v>
      </c>
    </row>
    <row r="107" spans="1:27" x14ac:dyDescent="0.3">
      <c r="A107" s="2" t="s">
        <v>433</v>
      </c>
      <c r="B107" s="2">
        <v>18</v>
      </c>
      <c r="C107" s="2" t="s">
        <v>230</v>
      </c>
      <c r="D107" s="2" t="s">
        <v>22</v>
      </c>
      <c r="E107" s="2" t="s">
        <v>707</v>
      </c>
      <c r="AA107" s="7">
        <v>0.36458333333333298</v>
      </c>
    </row>
    <row r="108" spans="1:27" x14ac:dyDescent="0.3">
      <c r="A108" s="2" t="s">
        <v>541</v>
      </c>
      <c r="B108" s="2">
        <v>126</v>
      </c>
      <c r="C108" s="2" t="s">
        <v>338</v>
      </c>
      <c r="D108" s="2" t="s">
        <v>130</v>
      </c>
      <c r="E108" s="2" t="s">
        <v>708</v>
      </c>
      <c r="AA108" s="7">
        <v>0.36805555555555602</v>
      </c>
    </row>
    <row r="109" spans="1:27" x14ac:dyDescent="0.3">
      <c r="A109" s="2" t="s">
        <v>446</v>
      </c>
      <c r="B109" s="2">
        <v>31</v>
      </c>
      <c r="C109" s="2" t="s">
        <v>243</v>
      </c>
      <c r="D109" s="2" t="s">
        <v>35</v>
      </c>
      <c r="E109" s="2" t="s">
        <v>707</v>
      </c>
      <c r="AA109" s="7">
        <v>0.37152777777777801</v>
      </c>
    </row>
    <row r="110" spans="1:27" x14ac:dyDescent="0.3">
      <c r="A110" s="2" t="s">
        <v>476</v>
      </c>
      <c r="B110" s="2">
        <v>61</v>
      </c>
      <c r="C110" s="2" t="s">
        <v>273</v>
      </c>
      <c r="D110" s="2" t="s">
        <v>65</v>
      </c>
      <c r="E110" s="2" t="s">
        <v>708</v>
      </c>
      <c r="AA110" s="7">
        <v>0.375</v>
      </c>
    </row>
    <row r="111" spans="1:27" x14ac:dyDescent="0.3">
      <c r="A111" s="2" t="s">
        <v>428</v>
      </c>
      <c r="B111" s="2">
        <v>13</v>
      </c>
      <c r="C111" s="2" t="s">
        <v>225</v>
      </c>
      <c r="D111" s="2" t="s">
        <v>17</v>
      </c>
      <c r="E111" s="2" t="s">
        <v>707</v>
      </c>
      <c r="AA111" s="7">
        <v>0.37847222222222199</v>
      </c>
    </row>
    <row r="112" spans="1:27" x14ac:dyDescent="0.3">
      <c r="A112" s="2" t="s">
        <v>424</v>
      </c>
      <c r="B112" s="2">
        <v>9</v>
      </c>
      <c r="C112" s="2" t="s">
        <v>221</v>
      </c>
      <c r="D112" s="2" t="s">
        <v>13</v>
      </c>
      <c r="E112" s="2" t="s">
        <v>707</v>
      </c>
      <c r="AA112" s="7">
        <v>0.38194444444444398</v>
      </c>
    </row>
    <row r="113" spans="1:27" x14ac:dyDescent="0.3">
      <c r="A113" s="2" t="s">
        <v>437</v>
      </c>
      <c r="B113" s="2">
        <v>22</v>
      </c>
      <c r="C113" s="2" t="s">
        <v>234</v>
      </c>
      <c r="D113" s="2" t="s">
        <v>26</v>
      </c>
      <c r="E113" s="2" t="s">
        <v>708</v>
      </c>
      <c r="AA113" s="7">
        <v>0.38541666666666702</v>
      </c>
    </row>
    <row r="114" spans="1:27" x14ac:dyDescent="0.3">
      <c r="A114" s="2" t="s">
        <v>497</v>
      </c>
      <c r="B114" s="2">
        <v>82</v>
      </c>
      <c r="C114" s="2" t="s">
        <v>294</v>
      </c>
      <c r="D114" s="2" t="s">
        <v>87</v>
      </c>
      <c r="E114" s="2" t="s">
        <v>708</v>
      </c>
      <c r="AA114" s="7">
        <v>0.38888888888888901</v>
      </c>
    </row>
    <row r="115" spans="1:27" x14ac:dyDescent="0.3">
      <c r="A115" s="2" t="s">
        <v>498</v>
      </c>
      <c r="B115" s="2">
        <v>83</v>
      </c>
      <c r="C115" s="2" t="s">
        <v>295</v>
      </c>
      <c r="D115" s="2" t="s">
        <v>86</v>
      </c>
      <c r="E115" s="2" t="s">
        <v>707</v>
      </c>
      <c r="AA115" s="7">
        <v>0.39236111111111099</v>
      </c>
    </row>
    <row r="116" spans="1:27" x14ac:dyDescent="0.3">
      <c r="A116" s="2" t="s">
        <v>548</v>
      </c>
      <c r="B116" s="2">
        <v>134</v>
      </c>
      <c r="C116" s="2" t="s">
        <v>346</v>
      </c>
      <c r="D116" s="2" t="s">
        <v>138</v>
      </c>
      <c r="E116" s="2" t="s">
        <v>708</v>
      </c>
      <c r="AA116" s="7">
        <v>0.39583333333333298</v>
      </c>
    </row>
    <row r="117" spans="1:27" x14ac:dyDescent="0.3">
      <c r="A117" s="2" t="s">
        <v>565</v>
      </c>
      <c r="B117" s="2">
        <v>151</v>
      </c>
      <c r="C117" s="2" t="s">
        <v>363</v>
      </c>
      <c r="D117" s="2" t="s">
        <v>155</v>
      </c>
      <c r="E117" s="2" t="s">
        <v>708</v>
      </c>
      <c r="AA117" s="7">
        <v>0.39930555555555602</v>
      </c>
    </row>
    <row r="118" spans="1:27" x14ac:dyDescent="0.3">
      <c r="A118" s="2" t="s">
        <v>575</v>
      </c>
      <c r="B118" s="2">
        <v>163</v>
      </c>
      <c r="C118" s="2" t="s">
        <v>374</v>
      </c>
      <c r="D118" s="2" t="s">
        <v>204</v>
      </c>
      <c r="E118" s="2" t="s">
        <v>708</v>
      </c>
      <c r="AA118" s="7">
        <v>0.40277777777777801</v>
      </c>
    </row>
    <row r="119" spans="1:27" x14ac:dyDescent="0.3">
      <c r="A119" s="2" t="s">
        <v>599</v>
      </c>
      <c r="B119" s="2">
        <v>189</v>
      </c>
      <c r="C119" s="2" t="s">
        <v>400</v>
      </c>
      <c r="D119" s="2" t="s">
        <v>178</v>
      </c>
      <c r="E119" s="2" t="s">
        <v>707</v>
      </c>
      <c r="AA119" s="7">
        <v>0.40625</v>
      </c>
    </row>
    <row r="120" spans="1:27" x14ac:dyDescent="0.3">
      <c r="A120" s="2" t="s">
        <v>607</v>
      </c>
      <c r="B120" s="2">
        <v>197</v>
      </c>
      <c r="C120" s="2" t="s">
        <v>408</v>
      </c>
      <c r="D120" s="2" t="s">
        <v>170</v>
      </c>
      <c r="E120" s="2" t="s">
        <v>707</v>
      </c>
      <c r="AA120" s="7">
        <v>0.40972222222222199</v>
      </c>
    </row>
    <row r="121" spans="1:27" x14ac:dyDescent="0.3">
      <c r="A121" s="2" t="s">
        <v>583</v>
      </c>
      <c r="B121" s="2">
        <v>172</v>
      </c>
      <c r="C121" s="2" t="s">
        <v>383</v>
      </c>
      <c r="D121" s="2" t="s">
        <v>195</v>
      </c>
      <c r="E121" s="2" t="s">
        <v>707</v>
      </c>
      <c r="AA121" s="7">
        <v>0.41319444444444398</v>
      </c>
    </row>
    <row r="122" spans="1:27" x14ac:dyDescent="0.3">
      <c r="A122" s="2" t="s">
        <v>596</v>
      </c>
      <c r="B122" s="2">
        <v>186</v>
      </c>
      <c r="C122" s="2" t="s">
        <v>397</v>
      </c>
      <c r="D122" s="2" t="s">
        <v>181</v>
      </c>
      <c r="E122" s="2" t="s">
        <v>707</v>
      </c>
      <c r="AA122" s="7">
        <v>0.41666666666666702</v>
      </c>
    </row>
    <row r="123" spans="1:27" x14ac:dyDescent="0.3">
      <c r="A123" s="2" t="s">
        <v>507</v>
      </c>
      <c r="B123" s="2">
        <v>92</v>
      </c>
      <c r="C123" s="2" t="s">
        <v>304</v>
      </c>
      <c r="D123" s="2" t="s">
        <v>96</v>
      </c>
      <c r="E123" s="2" t="s">
        <v>707</v>
      </c>
      <c r="AA123" s="7">
        <v>0.42013888888888901</v>
      </c>
    </row>
    <row r="124" spans="1:27" x14ac:dyDescent="0.3">
      <c r="A124" s="2" t="s">
        <v>508</v>
      </c>
      <c r="B124" s="2">
        <v>93</v>
      </c>
      <c r="C124" s="2" t="s">
        <v>305</v>
      </c>
      <c r="D124" s="2" t="s">
        <v>97</v>
      </c>
      <c r="E124" s="2" t="s">
        <v>707</v>
      </c>
      <c r="AA124" s="7">
        <v>0.42361111111111099</v>
      </c>
    </row>
    <row r="125" spans="1:27" x14ac:dyDescent="0.3">
      <c r="A125" s="2" t="s">
        <v>509</v>
      </c>
      <c r="B125" s="2">
        <v>94</v>
      </c>
      <c r="C125" s="2" t="s">
        <v>306</v>
      </c>
      <c r="D125" s="2" t="s">
        <v>98</v>
      </c>
      <c r="E125" s="2" t="s">
        <v>707</v>
      </c>
      <c r="AA125" s="7">
        <v>0.42708333333333298</v>
      </c>
    </row>
    <row r="126" spans="1:27" x14ac:dyDescent="0.3">
      <c r="A126" s="2" t="s">
        <v>564</v>
      </c>
      <c r="B126" s="2">
        <v>150</v>
      </c>
      <c r="C126" s="2" t="s">
        <v>362</v>
      </c>
      <c r="D126" s="2" t="s">
        <v>154</v>
      </c>
      <c r="E126" s="2" t="s">
        <v>707</v>
      </c>
      <c r="AA126" s="7">
        <v>0.43055555555555602</v>
      </c>
    </row>
    <row r="127" spans="1:27" x14ac:dyDescent="0.3">
      <c r="A127" s="2" t="s">
        <v>510</v>
      </c>
      <c r="B127" s="2">
        <v>95</v>
      </c>
      <c r="C127" s="2" t="s">
        <v>307</v>
      </c>
      <c r="D127" s="2" t="s">
        <v>99</v>
      </c>
      <c r="E127" s="2" t="s">
        <v>708</v>
      </c>
      <c r="AA127" s="7">
        <v>0.43402777777777801</v>
      </c>
    </row>
    <row r="128" spans="1:27" x14ac:dyDescent="0.3">
      <c r="A128" s="2" t="s">
        <v>511</v>
      </c>
      <c r="B128" s="2">
        <v>96</v>
      </c>
      <c r="C128" s="2" t="s">
        <v>308</v>
      </c>
      <c r="D128" s="2" t="s">
        <v>100</v>
      </c>
      <c r="E128" s="2" t="s">
        <v>707</v>
      </c>
      <c r="AA128" s="7">
        <v>0.4375</v>
      </c>
    </row>
    <row r="129" spans="1:27" x14ac:dyDescent="0.3">
      <c r="A129" s="2" t="s">
        <v>513</v>
      </c>
      <c r="B129" s="2">
        <v>98</v>
      </c>
      <c r="C129" s="2" t="s">
        <v>310</v>
      </c>
      <c r="D129" s="2" t="s">
        <v>102</v>
      </c>
      <c r="E129" s="2" t="s">
        <v>707</v>
      </c>
      <c r="AA129" s="7">
        <v>0.44097222222222199</v>
      </c>
    </row>
    <row r="130" spans="1:27" x14ac:dyDescent="0.3">
      <c r="A130" s="2" t="s">
        <v>514</v>
      </c>
      <c r="B130" s="2">
        <v>99</v>
      </c>
      <c r="C130" s="2" t="s">
        <v>311</v>
      </c>
      <c r="D130" s="2" t="s">
        <v>103</v>
      </c>
      <c r="E130" s="2" t="s">
        <v>708</v>
      </c>
      <c r="AA130" s="7">
        <v>0.44444444444444398</v>
      </c>
    </row>
    <row r="131" spans="1:27" x14ac:dyDescent="0.3">
      <c r="A131" s="2" t="s">
        <v>517</v>
      </c>
      <c r="B131" s="2">
        <v>102</v>
      </c>
      <c r="C131" s="2" t="s">
        <v>314</v>
      </c>
      <c r="D131" s="2" t="s">
        <v>106</v>
      </c>
      <c r="E131" s="2" t="s">
        <v>707</v>
      </c>
      <c r="AA131" s="7">
        <v>0.44791666666666702</v>
      </c>
    </row>
    <row r="132" spans="1:27" x14ac:dyDescent="0.3">
      <c r="A132" s="2" t="s">
        <v>518</v>
      </c>
      <c r="B132" s="2">
        <v>103</v>
      </c>
      <c r="C132" s="2" t="s">
        <v>315</v>
      </c>
      <c r="D132" s="2" t="s">
        <v>107</v>
      </c>
      <c r="E132" s="2" t="s">
        <v>707</v>
      </c>
      <c r="AA132" s="7">
        <v>0.45138888888888901</v>
      </c>
    </row>
    <row r="133" spans="1:27" x14ac:dyDescent="0.3">
      <c r="A133" s="2" t="s">
        <v>519</v>
      </c>
      <c r="B133" s="2">
        <v>104</v>
      </c>
      <c r="C133" s="2" t="s">
        <v>316</v>
      </c>
      <c r="D133" s="2" t="s">
        <v>108</v>
      </c>
      <c r="E133" s="2" t="s">
        <v>708</v>
      </c>
      <c r="AA133" s="7">
        <v>0.45486111111111099</v>
      </c>
    </row>
    <row r="134" spans="1:27" x14ac:dyDescent="0.3">
      <c r="A134" s="2" t="s">
        <v>542</v>
      </c>
      <c r="B134" s="2">
        <v>127</v>
      </c>
      <c r="C134" s="2" t="s">
        <v>339</v>
      </c>
      <c r="D134" s="2" t="s">
        <v>131</v>
      </c>
      <c r="E134" s="2" t="s">
        <v>707</v>
      </c>
      <c r="AA134" s="7">
        <v>0.45833333333333298</v>
      </c>
    </row>
    <row r="135" spans="1:27" x14ac:dyDescent="0.3">
      <c r="A135" s="2" t="s">
        <v>520</v>
      </c>
      <c r="B135" s="2">
        <v>105</v>
      </c>
      <c r="C135" s="2" t="s">
        <v>317</v>
      </c>
      <c r="D135" s="2" t="s">
        <v>109</v>
      </c>
      <c r="E135" s="2" t="s">
        <v>708</v>
      </c>
      <c r="AA135" s="7">
        <v>0.46180555555555602</v>
      </c>
    </row>
    <row r="136" spans="1:27" x14ac:dyDescent="0.3">
      <c r="A136" s="2" t="s">
        <v>522</v>
      </c>
      <c r="B136" s="2">
        <v>107</v>
      </c>
      <c r="C136" s="2" t="s">
        <v>319</v>
      </c>
      <c r="D136" s="2" t="s">
        <v>111</v>
      </c>
      <c r="E136" s="2" t="s">
        <v>707</v>
      </c>
      <c r="AA136" s="7">
        <v>0.46527777777777801</v>
      </c>
    </row>
    <row r="137" spans="1:27" x14ac:dyDescent="0.3">
      <c r="A137" s="2" t="s">
        <v>525</v>
      </c>
      <c r="B137" s="2">
        <v>110</v>
      </c>
      <c r="C137" s="2" t="s">
        <v>322</v>
      </c>
      <c r="D137" s="2" t="s">
        <v>114</v>
      </c>
      <c r="E137" s="2" t="s">
        <v>707</v>
      </c>
      <c r="AA137" s="7">
        <v>0.46875</v>
      </c>
    </row>
    <row r="138" spans="1:27" x14ac:dyDescent="0.3">
      <c r="A138" s="2" t="s">
        <v>527</v>
      </c>
      <c r="B138" s="2">
        <v>112</v>
      </c>
      <c r="C138" s="2" t="s">
        <v>324</v>
      </c>
      <c r="D138" s="2" t="s">
        <v>116</v>
      </c>
      <c r="E138" s="2" t="s">
        <v>708</v>
      </c>
      <c r="AA138" s="7">
        <v>0.47222222222222199</v>
      </c>
    </row>
    <row r="139" spans="1:27" x14ac:dyDescent="0.3">
      <c r="A139" s="2" t="s">
        <v>528</v>
      </c>
      <c r="B139" s="2">
        <v>113</v>
      </c>
      <c r="C139" s="2" t="s">
        <v>325</v>
      </c>
      <c r="D139" s="2" t="s">
        <v>117</v>
      </c>
      <c r="E139" s="2" t="s">
        <v>707</v>
      </c>
      <c r="AA139" s="7">
        <v>0.47569444444444398</v>
      </c>
    </row>
    <row r="140" spans="1:27" x14ac:dyDescent="0.3">
      <c r="A140" s="2" t="s">
        <v>530</v>
      </c>
      <c r="B140" s="2">
        <v>115</v>
      </c>
      <c r="C140" s="2" t="s">
        <v>327</v>
      </c>
      <c r="D140" s="2" t="s">
        <v>119</v>
      </c>
      <c r="E140" s="2" t="s">
        <v>707</v>
      </c>
      <c r="AA140" s="7">
        <v>0.47916666666666702</v>
      </c>
    </row>
    <row r="141" spans="1:27" x14ac:dyDescent="0.3">
      <c r="A141" s="2" t="s">
        <v>533</v>
      </c>
      <c r="B141" s="2">
        <v>118</v>
      </c>
      <c r="C141" s="2" t="s">
        <v>330</v>
      </c>
      <c r="D141" s="2" t="s">
        <v>122</v>
      </c>
      <c r="E141" s="2" t="s">
        <v>707</v>
      </c>
      <c r="AA141" s="7">
        <v>0.48263888888888901</v>
      </c>
    </row>
    <row r="142" spans="1:27" x14ac:dyDescent="0.3">
      <c r="A142" s="2" t="s">
        <v>534</v>
      </c>
      <c r="B142" s="2">
        <v>119</v>
      </c>
      <c r="C142" s="2" t="s">
        <v>331</v>
      </c>
      <c r="D142" s="2" t="s">
        <v>123</v>
      </c>
      <c r="E142" s="2" t="s">
        <v>708</v>
      </c>
      <c r="AA142" s="7">
        <v>0.48611111111111099</v>
      </c>
    </row>
    <row r="143" spans="1:27" x14ac:dyDescent="0.3">
      <c r="A143" s="2" t="s">
        <v>536</v>
      </c>
      <c r="B143" s="2">
        <v>121</v>
      </c>
      <c r="C143" s="2" t="s">
        <v>333</v>
      </c>
      <c r="D143" s="2" t="s">
        <v>125</v>
      </c>
      <c r="E143" s="2" t="s">
        <v>707</v>
      </c>
      <c r="AA143" s="7">
        <v>0.48958333333333298</v>
      </c>
    </row>
    <row r="144" spans="1:27" x14ac:dyDescent="0.3">
      <c r="A144" s="2" t="s">
        <v>537</v>
      </c>
      <c r="B144" s="2">
        <v>122</v>
      </c>
      <c r="C144" s="2" t="s">
        <v>334</v>
      </c>
      <c r="D144" s="2" t="s">
        <v>126</v>
      </c>
      <c r="E144" s="2" t="s">
        <v>707</v>
      </c>
      <c r="AA144" s="7">
        <v>0.49305555555555602</v>
      </c>
    </row>
    <row r="145" spans="1:27" x14ac:dyDescent="0.3">
      <c r="A145" s="2" t="s">
        <v>538</v>
      </c>
      <c r="B145" s="2">
        <v>123</v>
      </c>
      <c r="C145" s="2" t="s">
        <v>335</v>
      </c>
      <c r="D145" s="2" t="s">
        <v>127</v>
      </c>
      <c r="E145" s="2" t="s">
        <v>707</v>
      </c>
      <c r="AA145" s="7">
        <v>0.49652777777777801</v>
      </c>
    </row>
    <row r="146" spans="1:27" x14ac:dyDescent="0.3">
      <c r="A146" s="2" t="s">
        <v>539</v>
      </c>
      <c r="B146" s="2">
        <v>124</v>
      </c>
      <c r="C146" s="2" t="s">
        <v>336</v>
      </c>
      <c r="D146" s="2" t="s">
        <v>128</v>
      </c>
      <c r="E146" s="2" t="s">
        <v>707</v>
      </c>
      <c r="AA146" s="7">
        <v>0.5</v>
      </c>
    </row>
    <row r="147" spans="1:27" x14ac:dyDescent="0.3">
      <c r="A147" s="2" t="s">
        <v>540</v>
      </c>
      <c r="B147" s="2">
        <v>125</v>
      </c>
      <c r="C147" s="2" t="s">
        <v>337</v>
      </c>
      <c r="D147" s="2" t="s">
        <v>129</v>
      </c>
      <c r="E147" s="2" t="s">
        <v>707</v>
      </c>
      <c r="AA147" s="7">
        <v>0.50347222222222199</v>
      </c>
    </row>
    <row r="148" spans="1:27" x14ac:dyDescent="0.3">
      <c r="A148" s="2" t="s">
        <v>543</v>
      </c>
      <c r="B148" s="2">
        <v>128</v>
      </c>
      <c r="C148" s="2" t="s">
        <v>340</v>
      </c>
      <c r="D148" s="2" t="s">
        <v>132</v>
      </c>
      <c r="E148" s="2" t="s">
        <v>707</v>
      </c>
      <c r="AA148" s="7">
        <v>0.50694444444444398</v>
      </c>
    </row>
    <row r="149" spans="1:27" x14ac:dyDescent="0.3">
      <c r="A149" s="2" t="s">
        <v>545</v>
      </c>
      <c r="B149" s="2">
        <v>130</v>
      </c>
      <c r="C149" s="2" t="s">
        <v>342</v>
      </c>
      <c r="D149" s="2" t="s">
        <v>134</v>
      </c>
      <c r="E149" s="2" t="s">
        <v>707</v>
      </c>
      <c r="AA149" s="7">
        <v>0.51041666666666696</v>
      </c>
    </row>
    <row r="150" spans="1:27" x14ac:dyDescent="0.3">
      <c r="A150" s="2" t="s">
        <v>546</v>
      </c>
      <c r="B150" s="2">
        <v>131</v>
      </c>
      <c r="C150" s="2" t="s">
        <v>343</v>
      </c>
      <c r="D150" s="2" t="s">
        <v>135</v>
      </c>
      <c r="E150" s="2" t="s">
        <v>707</v>
      </c>
      <c r="AA150" s="7">
        <v>0.51388888888888895</v>
      </c>
    </row>
    <row r="151" spans="1:27" x14ac:dyDescent="0.3">
      <c r="A151" s="2" t="s">
        <v>547</v>
      </c>
      <c r="B151" s="2">
        <v>132</v>
      </c>
      <c r="C151" s="2" t="s">
        <v>344</v>
      </c>
      <c r="D151" s="2" t="s">
        <v>136</v>
      </c>
      <c r="E151" s="2" t="s">
        <v>707</v>
      </c>
      <c r="AA151" s="7">
        <v>0.51736111111111105</v>
      </c>
    </row>
    <row r="152" spans="1:27" x14ac:dyDescent="0.3">
      <c r="A152" s="2" t="s">
        <v>345</v>
      </c>
      <c r="B152" s="2">
        <v>133</v>
      </c>
      <c r="C152" s="2" t="s">
        <v>345</v>
      </c>
      <c r="D152" s="2" t="s">
        <v>137</v>
      </c>
      <c r="E152" s="2" t="s">
        <v>707</v>
      </c>
      <c r="AA152" s="7">
        <v>0.52083333333333304</v>
      </c>
    </row>
    <row r="153" spans="1:27" x14ac:dyDescent="0.3">
      <c r="A153" s="2" t="s">
        <v>549</v>
      </c>
      <c r="B153" s="2">
        <v>135</v>
      </c>
      <c r="C153" s="2" t="s">
        <v>347</v>
      </c>
      <c r="D153" s="2" t="s">
        <v>139</v>
      </c>
      <c r="E153" s="2" t="s">
        <v>707</v>
      </c>
      <c r="AA153" s="7">
        <v>0.52430555555555602</v>
      </c>
    </row>
    <row r="154" spans="1:27" x14ac:dyDescent="0.3">
      <c r="A154" s="2" t="s">
        <v>550</v>
      </c>
      <c r="B154" s="2">
        <v>136</v>
      </c>
      <c r="C154" s="2" t="s">
        <v>348</v>
      </c>
      <c r="D154" s="2" t="s">
        <v>140</v>
      </c>
      <c r="E154" s="2" t="s">
        <v>708</v>
      </c>
      <c r="AA154" s="7">
        <v>0.52777777777777801</v>
      </c>
    </row>
    <row r="155" spans="1:27" x14ac:dyDescent="0.3">
      <c r="A155" s="2" t="s">
        <v>600</v>
      </c>
      <c r="B155" s="2">
        <v>190</v>
      </c>
      <c r="C155" s="2" t="s">
        <v>401</v>
      </c>
      <c r="D155" s="2" t="s">
        <v>177</v>
      </c>
      <c r="E155" s="2" t="s">
        <v>707</v>
      </c>
      <c r="AA155" s="7">
        <v>0.53125</v>
      </c>
    </row>
    <row r="156" spans="1:27" x14ac:dyDescent="0.3">
      <c r="A156" s="2" t="s">
        <v>551</v>
      </c>
      <c r="B156" s="2">
        <v>137</v>
      </c>
      <c r="C156" s="2" t="s">
        <v>349</v>
      </c>
      <c r="D156" s="2" t="s">
        <v>141</v>
      </c>
      <c r="E156" s="2" t="s">
        <v>707</v>
      </c>
      <c r="AA156" s="7">
        <v>0.53472222222222199</v>
      </c>
    </row>
    <row r="157" spans="1:27" x14ac:dyDescent="0.3">
      <c r="A157" s="2" t="s">
        <v>552</v>
      </c>
      <c r="B157" s="2">
        <v>138</v>
      </c>
      <c r="C157" s="2" t="s">
        <v>350</v>
      </c>
      <c r="D157" s="2" t="s">
        <v>143</v>
      </c>
      <c r="E157" s="2" t="s">
        <v>707</v>
      </c>
      <c r="AA157" s="7">
        <v>0.53819444444444398</v>
      </c>
    </row>
    <row r="158" spans="1:27" x14ac:dyDescent="0.3">
      <c r="A158" s="2" t="s">
        <v>553</v>
      </c>
      <c r="B158" s="2">
        <v>139</v>
      </c>
      <c r="C158" s="2" t="s">
        <v>351</v>
      </c>
      <c r="D158" s="2" t="s">
        <v>144</v>
      </c>
      <c r="E158" s="2" t="s">
        <v>707</v>
      </c>
      <c r="AA158" s="7">
        <v>0.54166666666666696</v>
      </c>
    </row>
    <row r="159" spans="1:27" x14ac:dyDescent="0.3">
      <c r="A159" s="2" t="s">
        <v>555</v>
      </c>
      <c r="B159" s="2">
        <v>141</v>
      </c>
      <c r="C159" s="2" t="s">
        <v>353</v>
      </c>
      <c r="D159" s="2" t="s">
        <v>146</v>
      </c>
      <c r="E159" s="2" t="s">
        <v>707</v>
      </c>
      <c r="AA159" s="7">
        <v>0.54513888888888895</v>
      </c>
    </row>
    <row r="160" spans="1:27" x14ac:dyDescent="0.3">
      <c r="A160" s="2" t="s">
        <v>556</v>
      </c>
      <c r="B160" s="2">
        <v>142</v>
      </c>
      <c r="C160" s="2" t="s">
        <v>354</v>
      </c>
      <c r="D160" s="2" t="s">
        <v>142</v>
      </c>
      <c r="E160" s="2" t="s">
        <v>707</v>
      </c>
      <c r="AA160" s="7">
        <v>0.54861111111111105</v>
      </c>
    </row>
    <row r="161" spans="1:27" x14ac:dyDescent="0.3">
      <c r="A161" s="2" t="s">
        <v>559</v>
      </c>
      <c r="B161" s="2">
        <v>145</v>
      </c>
      <c r="C161" s="2" t="s">
        <v>357</v>
      </c>
      <c r="D161" s="2" t="s">
        <v>149</v>
      </c>
      <c r="E161" s="2" t="s">
        <v>707</v>
      </c>
      <c r="AA161" s="7">
        <v>0.55208333333333304</v>
      </c>
    </row>
    <row r="162" spans="1:27" x14ac:dyDescent="0.3">
      <c r="A162" s="2" t="s">
        <v>560</v>
      </c>
      <c r="B162" s="2">
        <v>146</v>
      </c>
      <c r="C162" s="2" t="s">
        <v>358</v>
      </c>
      <c r="D162" s="2" t="s">
        <v>150</v>
      </c>
      <c r="E162" s="2" t="s">
        <v>708</v>
      </c>
      <c r="AA162" s="7">
        <v>0.55555555555555602</v>
      </c>
    </row>
    <row r="163" spans="1:27" x14ac:dyDescent="0.3">
      <c r="A163" s="2" t="s">
        <v>561</v>
      </c>
      <c r="B163" s="2">
        <v>147</v>
      </c>
      <c r="C163" s="2" t="s">
        <v>359</v>
      </c>
      <c r="D163" s="2" t="s">
        <v>151</v>
      </c>
      <c r="E163" s="2" t="s">
        <v>708</v>
      </c>
      <c r="AA163" s="7">
        <v>0.55902777777777801</v>
      </c>
    </row>
    <row r="164" spans="1:27" x14ac:dyDescent="0.3">
      <c r="A164" s="2" t="s">
        <v>563</v>
      </c>
      <c r="B164" s="2">
        <v>149</v>
      </c>
      <c r="C164" s="2" t="s">
        <v>361</v>
      </c>
      <c r="D164" s="2" t="s">
        <v>153</v>
      </c>
      <c r="E164" s="2" t="s">
        <v>707</v>
      </c>
      <c r="AA164" s="7">
        <v>0.5625</v>
      </c>
    </row>
    <row r="165" spans="1:27" x14ac:dyDescent="0.3">
      <c r="A165" s="2" t="s">
        <v>567</v>
      </c>
      <c r="B165" s="2">
        <v>153</v>
      </c>
      <c r="C165" s="2" t="s">
        <v>364</v>
      </c>
      <c r="D165" s="2" t="s">
        <v>157</v>
      </c>
      <c r="E165" s="2" t="s">
        <v>708</v>
      </c>
      <c r="AA165" s="7">
        <v>0.56597222222222199</v>
      </c>
    </row>
    <row r="166" spans="1:27" x14ac:dyDescent="0.3">
      <c r="A166" s="2" t="s">
        <v>585</v>
      </c>
      <c r="B166" s="2">
        <v>174</v>
      </c>
      <c r="C166" s="2" t="s">
        <v>385</v>
      </c>
      <c r="D166" s="2" t="s">
        <v>193</v>
      </c>
      <c r="E166" s="2" t="s">
        <v>708</v>
      </c>
      <c r="AA166" s="7">
        <v>0.56944444444444398</v>
      </c>
    </row>
    <row r="167" spans="1:27" x14ac:dyDescent="0.3">
      <c r="A167" s="2" t="s">
        <v>568</v>
      </c>
      <c r="B167" s="2">
        <v>154</v>
      </c>
      <c r="C167" s="2" t="s">
        <v>365</v>
      </c>
      <c r="D167" s="2" t="s">
        <v>158</v>
      </c>
      <c r="E167" s="2" t="s">
        <v>708</v>
      </c>
      <c r="AA167" s="7">
        <v>0.57291666666666696</v>
      </c>
    </row>
    <row r="168" spans="1:27" x14ac:dyDescent="0.3">
      <c r="A168" s="2" t="s">
        <v>566</v>
      </c>
      <c r="B168" s="2">
        <v>152</v>
      </c>
      <c r="C168" s="2" t="s">
        <v>156</v>
      </c>
      <c r="D168" s="2" t="s">
        <v>156</v>
      </c>
      <c r="E168" s="2" t="s">
        <v>708</v>
      </c>
      <c r="AA168" s="7">
        <v>0.57638888888888895</v>
      </c>
    </row>
    <row r="169" spans="1:27" x14ac:dyDescent="0.3">
      <c r="A169" s="2" t="s">
        <v>366</v>
      </c>
      <c r="B169" s="2">
        <v>155</v>
      </c>
      <c r="C169" s="2" t="s">
        <v>366</v>
      </c>
      <c r="D169" s="2" t="s">
        <v>159</v>
      </c>
      <c r="E169" s="2" t="s">
        <v>708</v>
      </c>
      <c r="AA169" s="7">
        <v>0.57986111111111105</v>
      </c>
    </row>
    <row r="170" spans="1:27" x14ac:dyDescent="0.3">
      <c r="A170" s="2" t="s">
        <v>569</v>
      </c>
      <c r="B170" s="2">
        <v>156</v>
      </c>
      <c r="C170" s="2" t="s">
        <v>367</v>
      </c>
      <c r="D170" s="2" t="s">
        <v>160</v>
      </c>
      <c r="E170" s="2" t="s">
        <v>707</v>
      </c>
      <c r="AA170" s="7">
        <v>0.58333333333333304</v>
      </c>
    </row>
    <row r="171" spans="1:27" x14ac:dyDescent="0.3">
      <c r="A171" s="2" t="s">
        <v>570</v>
      </c>
      <c r="B171" s="2">
        <v>157</v>
      </c>
      <c r="C171" s="2" t="s">
        <v>368</v>
      </c>
      <c r="D171" s="2" t="s">
        <v>161</v>
      </c>
      <c r="E171" s="2" t="s">
        <v>707</v>
      </c>
      <c r="AA171" s="7">
        <v>0.58680555555555503</v>
      </c>
    </row>
    <row r="172" spans="1:27" x14ac:dyDescent="0.3">
      <c r="A172" s="2" t="s">
        <v>471</v>
      </c>
      <c r="B172" s="2">
        <v>56</v>
      </c>
      <c r="C172" s="2" t="s">
        <v>268</v>
      </c>
      <c r="D172" s="2" t="s">
        <v>60</v>
      </c>
      <c r="E172" s="2" t="s">
        <v>707</v>
      </c>
      <c r="AA172" s="7">
        <v>0.59027777777777801</v>
      </c>
    </row>
    <row r="173" spans="1:27" x14ac:dyDescent="0.3">
      <c r="A173" s="2" t="s">
        <v>370</v>
      </c>
      <c r="B173" s="2">
        <v>159</v>
      </c>
      <c r="C173" s="2" t="s">
        <v>370</v>
      </c>
      <c r="D173" s="2" t="s">
        <v>163</v>
      </c>
      <c r="E173" s="2" t="s">
        <v>708</v>
      </c>
      <c r="AA173" s="7">
        <v>0.59375</v>
      </c>
    </row>
    <row r="174" spans="1:27" x14ac:dyDescent="0.3">
      <c r="A174" s="2" t="s">
        <v>572</v>
      </c>
      <c r="B174" s="2">
        <v>160</v>
      </c>
      <c r="C174" s="2" t="s">
        <v>371</v>
      </c>
      <c r="D174" s="2" t="s">
        <v>164</v>
      </c>
      <c r="E174" s="2" t="s">
        <v>707</v>
      </c>
      <c r="AA174" s="7">
        <v>0.59722222222222199</v>
      </c>
    </row>
    <row r="175" spans="1:27" x14ac:dyDescent="0.3">
      <c r="A175" s="2" t="s">
        <v>573</v>
      </c>
      <c r="B175" s="2">
        <v>161</v>
      </c>
      <c r="C175" s="2" t="s">
        <v>372</v>
      </c>
      <c r="D175" s="2" t="s">
        <v>206</v>
      </c>
      <c r="E175" s="2" t="s">
        <v>707</v>
      </c>
      <c r="AA175" s="7">
        <v>0.60069444444444398</v>
      </c>
    </row>
    <row r="176" spans="1:27" x14ac:dyDescent="0.3">
      <c r="A176" s="2" t="s">
        <v>576</v>
      </c>
      <c r="B176" s="2">
        <v>164</v>
      </c>
      <c r="C176" s="2" t="s">
        <v>375</v>
      </c>
      <c r="D176" s="2" t="s">
        <v>203</v>
      </c>
      <c r="E176" s="2" t="s">
        <v>707</v>
      </c>
      <c r="AA176" s="7">
        <v>0.60416666666666696</v>
      </c>
    </row>
    <row r="177" spans="1:27" x14ac:dyDescent="0.3">
      <c r="A177" s="2" t="s">
        <v>577</v>
      </c>
      <c r="B177" s="2">
        <v>165</v>
      </c>
      <c r="C177" s="2" t="s">
        <v>376</v>
      </c>
      <c r="D177" s="2" t="s">
        <v>202</v>
      </c>
      <c r="E177" s="2" t="s">
        <v>707</v>
      </c>
      <c r="AA177" s="7">
        <v>0.60763888888888895</v>
      </c>
    </row>
    <row r="178" spans="1:27" x14ac:dyDescent="0.3">
      <c r="A178" s="2" t="s">
        <v>578</v>
      </c>
      <c r="B178" s="2">
        <v>166</v>
      </c>
      <c r="C178" s="2" t="s">
        <v>377</v>
      </c>
      <c r="D178" s="2" t="s">
        <v>201</v>
      </c>
      <c r="E178" s="2" t="s">
        <v>707</v>
      </c>
      <c r="AA178" s="7">
        <v>0.61111111111111105</v>
      </c>
    </row>
    <row r="179" spans="1:27" x14ac:dyDescent="0.3">
      <c r="A179" s="2" t="s">
        <v>4</v>
      </c>
      <c r="B179" s="2">
        <v>167</v>
      </c>
      <c r="C179" s="2" t="s">
        <v>378</v>
      </c>
      <c r="D179" s="2" t="s">
        <v>200</v>
      </c>
      <c r="E179" s="2" t="s">
        <v>707</v>
      </c>
      <c r="AA179" s="7">
        <v>0.61458333333333304</v>
      </c>
    </row>
    <row r="180" spans="1:27" x14ac:dyDescent="0.3">
      <c r="A180" s="2" t="s">
        <v>579</v>
      </c>
      <c r="B180" s="2">
        <v>168</v>
      </c>
      <c r="C180" s="2" t="s">
        <v>379</v>
      </c>
      <c r="D180" s="2" t="s">
        <v>199</v>
      </c>
      <c r="E180" s="2" t="s">
        <v>708</v>
      </c>
      <c r="AA180" s="7">
        <v>0.61805555555555503</v>
      </c>
    </row>
    <row r="181" spans="1:27" x14ac:dyDescent="0.3">
      <c r="A181" s="2" t="s">
        <v>580</v>
      </c>
      <c r="B181" s="2">
        <v>169</v>
      </c>
      <c r="C181" s="2" t="s">
        <v>380</v>
      </c>
      <c r="D181" s="2" t="s">
        <v>198</v>
      </c>
      <c r="E181" s="2" t="s">
        <v>708</v>
      </c>
      <c r="AA181" s="7">
        <v>0.62152777777777801</v>
      </c>
    </row>
    <row r="182" spans="1:27" x14ac:dyDescent="0.3">
      <c r="A182" s="2" t="s">
        <v>581</v>
      </c>
      <c r="B182" s="2">
        <v>170</v>
      </c>
      <c r="C182" s="2" t="s">
        <v>381</v>
      </c>
      <c r="D182" s="2" t="s">
        <v>197</v>
      </c>
      <c r="E182" s="2" t="s">
        <v>707</v>
      </c>
      <c r="AA182" s="7">
        <v>0.625</v>
      </c>
    </row>
    <row r="183" spans="1:27" x14ac:dyDescent="0.3">
      <c r="A183" s="2" t="s">
        <v>582</v>
      </c>
      <c r="B183" s="2">
        <v>171</v>
      </c>
      <c r="C183" s="2" t="s">
        <v>382</v>
      </c>
      <c r="D183" s="2" t="s">
        <v>196</v>
      </c>
      <c r="E183" s="2" t="s">
        <v>707</v>
      </c>
      <c r="AA183" s="7">
        <v>0.62847222222222199</v>
      </c>
    </row>
    <row r="184" spans="1:27" x14ac:dyDescent="0.3">
      <c r="A184" s="2" t="s">
        <v>584</v>
      </c>
      <c r="B184" s="2">
        <v>173</v>
      </c>
      <c r="C184" s="2" t="s">
        <v>384</v>
      </c>
      <c r="D184" s="2" t="s">
        <v>194</v>
      </c>
      <c r="E184" s="2" t="s">
        <v>707</v>
      </c>
      <c r="AA184" s="7">
        <v>0.63194444444444398</v>
      </c>
    </row>
    <row r="185" spans="1:27" x14ac:dyDescent="0.3">
      <c r="A185" s="2" t="s">
        <v>586</v>
      </c>
      <c r="B185" s="2">
        <v>175</v>
      </c>
      <c r="C185" s="2" t="s">
        <v>386</v>
      </c>
      <c r="D185" s="2" t="s">
        <v>192</v>
      </c>
      <c r="E185" s="2" t="s">
        <v>707</v>
      </c>
      <c r="AA185" s="7">
        <v>0.63541666666666696</v>
      </c>
    </row>
    <row r="186" spans="1:27" x14ac:dyDescent="0.3">
      <c r="A186" s="2" t="s">
        <v>587</v>
      </c>
      <c r="B186" s="2">
        <v>176</v>
      </c>
      <c r="C186" s="2" t="s">
        <v>387</v>
      </c>
      <c r="D186" s="2" t="s">
        <v>191</v>
      </c>
      <c r="E186" s="2" t="s">
        <v>707</v>
      </c>
      <c r="AA186" s="7">
        <v>0.63888888888888895</v>
      </c>
    </row>
    <row r="187" spans="1:27" x14ac:dyDescent="0.3">
      <c r="A187" s="2" t="s">
        <v>588</v>
      </c>
      <c r="B187" s="2">
        <v>177</v>
      </c>
      <c r="C187" s="2" t="s">
        <v>388</v>
      </c>
      <c r="D187" s="2" t="s">
        <v>190</v>
      </c>
      <c r="E187" s="2" t="s">
        <v>707</v>
      </c>
      <c r="AA187" s="7">
        <v>0.64236111111111105</v>
      </c>
    </row>
    <row r="188" spans="1:27" x14ac:dyDescent="0.3">
      <c r="A188" s="2" t="s">
        <v>589</v>
      </c>
      <c r="B188" s="2">
        <v>178</v>
      </c>
      <c r="C188" s="2" t="s">
        <v>389</v>
      </c>
      <c r="D188" s="2" t="s">
        <v>189</v>
      </c>
      <c r="E188" s="2" t="s">
        <v>708</v>
      </c>
      <c r="AA188" s="7">
        <v>0.64583333333333304</v>
      </c>
    </row>
    <row r="189" spans="1:27" x14ac:dyDescent="0.3">
      <c r="A189" s="2" t="s">
        <v>590</v>
      </c>
      <c r="B189" s="2">
        <v>179</v>
      </c>
      <c r="C189" s="2" t="s">
        <v>390</v>
      </c>
      <c r="D189" s="2" t="s">
        <v>188</v>
      </c>
      <c r="E189" s="2" t="s">
        <v>708</v>
      </c>
      <c r="AA189" s="7">
        <v>0.64930555555555503</v>
      </c>
    </row>
    <row r="190" spans="1:27" x14ac:dyDescent="0.3">
      <c r="A190" s="2" t="s">
        <v>591</v>
      </c>
      <c r="B190" s="2">
        <v>180</v>
      </c>
      <c r="C190" s="2" t="s">
        <v>391</v>
      </c>
      <c r="D190" s="2" t="s">
        <v>187</v>
      </c>
      <c r="E190" s="2" t="s">
        <v>707</v>
      </c>
      <c r="AA190" s="7">
        <v>0.65277777777777801</v>
      </c>
    </row>
    <row r="191" spans="1:27" x14ac:dyDescent="0.3">
      <c r="A191" s="2" t="s">
        <v>592</v>
      </c>
      <c r="B191" s="2">
        <v>181</v>
      </c>
      <c r="C191" s="2" t="s">
        <v>392</v>
      </c>
      <c r="D191" s="2" t="s">
        <v>186</v>
      </c>
      <c r="E191" s="2" t="s">
        <v>707</v>
      </c>
      <c r="AA191" s="7">
        <v>0.65625</v>
      </c>
    </row>
    <row r="192" spans="1:27" x14ac:dyDescent="0.3">
      <c r="A192" s="2" t="s">
        <v>603</v>
      </c>
      <c r="B192" s="2">
        <v>193</v>
      </c>
      <c r="C192" s="2" t="s">
        <v>404</v>
      </c>
      <c r="D192" s="2" t="s">
        <v>174</v>
      </c>
      <c r="E192" s="2" t="s">
        <v>707</v>
      </c>
      <c r="AA192" s="7">
        <v>0.65972222222222199</v>
      </c>
    </row>
    <row r="193" spans="1:27" x14ac:dyDescent="0.3">
      <c r="A193" s="2" t="s">
        <v>495</v>
      </c>
      <c r="B193" s="2">
        <v>80</v>
      </c>
      <c r="C193" s="2" t="s">
        <v>292</v>
      </c>
      <c r="D193" s="2" t="s">
        <v>84</v>
      </c>
      <c r="E193" s="2" t="s">
        <v>707</v>
      </c>
      <c r="AA193" s="7">
        <v>0.66319444444444398</v>
      </c>
    </row>
    <row r="194" spans="1:27" x14ac:dyDescent="0.3">
      <c r="A194" s="2" t="s">
        <v>512</v>
      </c>
      <c r="B194" s="2">
        <v>97</v>
      </c>
      <c r="C194" s="2" t="s">
        <v>309</v>
      </c>
      <c r="D194" s="2" t="s">
        <v>101</v>
      </c>
      <c r="E194" s="2" t="s">
        <v>707</v>
      </c>
      <c r="AA194" s="7">
        <v>0.66666666666666696</v>
      </c>
    </row>
    <row r="195" spans="1:27" x14ac:dyDescent="0.3">
      <c r="A195" s="2" t="s">
        <v>394</v>
      </c>
      <c r="B195" s="2">
        <v>183</v>
      </c>
      <c r="C195" s="2" t="s">
        <v>394</v>
      </c>
      <c r="D195" s="2" t="s">
        <v>184</v>
      </c>
      <c r="E195" s="2" t="s">
        <v>707</v>
      </c>
      <c r="AA195" s="7">
        <v>0.67013888888888895</v>
      </c>
    </row>
    <row r="196" spans="1:27" x14ac:dyDescent="0.3">
      <c r="A196" s="2" t="s">
        <v>595</v>
      </c>
      <c r="B196" s="2">
        <v>185</v>
      </c>
      <c r="C196" s="2" t="s">
        <v>396</v>
      </c>
      <c r="D196" s="2" t="s">
        <v>182</v>
      </c>
      <c r="E196" s="2" t="s">
        <v>707</v>
      </c>
      <c r="AA196" s="7">
        <v>0.67361111111111105</v>
      </c>
    </row>
    <row r="197" spans="1:27" x14ac:dyDescent="0.3">
      <c r="A197" s="2" t="s">
        <v>598</v>
      </c>
      <c r="B197" s="2">
        <v>188</v>
      </c>
      <c r="C197" s="2" t="s">
        <v>399</v>
      </c>
      <c r="D197" s="2" t="s">
        <v>179</v>
      </c>
      <c r="E197" s="2" t="s">
        <v>708</v>
      </c>
      <c r="AA197" s="7">
        <v>0.67708333333333304</v>
      </c>
    </row>
    <row r="198" spans="1:27" x14ac:dyDescent="0.3">
      <c r="A198" s="2" t="s">
        <v>602</v>
      </c>
      <c r="B198" s="2">
        <v>192</v>
      </c>
      <c r="C198" s="2" t="s">
        <v>403</v>
      </c>
      <c r="D198" s="2" t="s">
        <v>175</v>
      </c>
      <c r="E198" s="2" t="s">
        <v>707</v>
      </c>
      <c r="AA198" s="7">
        <v>0.68055555555555503</v>
      </c>
    </row>
    <row r="199" spans="1:27" x14ac:dyDescent="0.3">
      <c r="A199" s="2" t="s">
        <v>601</v>
      </c>
      <c r="B199" s="2">
        <v>191</v>
      </c>
      <c r="C199" s="2" t="s">
        <v>402</v>
      </c>
      <c r="D199" s="2" t="s">
        <v>176</v>
      </c>
      <c r="E199" s="2" t="s">
        <v>708</v>
      </c>
      <c r="AA199" s="7">
        <v>0.68402777777777801</v>
      </c>
    </row>
    <row r="200" spans="1:27" x14ac:dyDescent="0.3">
      <c r="A200" s="2" t="s">
        <v>604</v>
      </c>
      <c r="B200" s="2">
        <v>194</v>
      </c>
      <c r="C200" s="2" t="s">
        <v>405</v>
      </c>
      <c r="D200" s="2" t="s">
        <v>173</v>
      </c>
      <c r="E200" s="2" t="s">
        <v>707</v>
      </c>
      <c r="AA200" s="7">
        <v>0.6875</v>
      </c>
    </row>
    <row r="201" spans="1:27" x14ac:dyDescent="0.3">
      <c r="A201" s="2" t="s">
        <v>606</v>
      </c>
      <c r="B201" s="2">
        <v>196</v>
      </c>
      <c r="C201" s="2" t="s">
        <v>407</v>
      </c>
      <c r="D201" s="2" t="s">
        <v>171</v>
      </c>
      <c r="E201" s="2" t="s">
        <v>707</v>
      </c>
      <c r="AA201" s="7">
        <v>0.69097222222222199</v>
      </c>
    </row>
    <row r="202" spans="1:27" x14ac:dyDescent="0.3">
      <c r="A202" s="2" t="s">
        <v>609</v>
      </c>
      <c r="B202" s="2">
        <v>199</v>
      </c>
      <c r="C202" s="2" t="s">
        <v>410</v>
      </c>
      <c r="D202" s="2" t="s">
        <v>168</v>
      </c>
      <c r="E202" s="2" t="s">
        <v>707</v>
      </c>
      <c r="AA202" s="7">
        <v>0.69444444444444398</v>
      </c>
    </row>
    <row r="203" spans="1:27" x14ac:dyDescent="0.3">
      <c r="A203" s="2" t="s">
        <v>610</v>
      </c>
      <c r="B203" s="2">
        <v>200</v>
      </c>
      <c r="C203" s="2" t="s">
        <v>411</v>
      </c>
      <c r="D203" s="2" t="s">
        <v>167</v>
      </c>
      <c r="E203" s="2" t="s">
        <v>707</v>
      </c>
      <c r="AA203" s="7">
        <v>0.69791666666666696</v>
      </c>
    </row>
    <row r="204" spans="1:27" x14ac:dyDescent="0.3">
      <c r="A204" s="2" t="s">
        <v>611</v>
      </c>
      <c r="B204" s="2">
        <v>201</v>
      </c>
      <c r="C204" s="2" t="s">
        <v>412</v>
      </c>
      <c r="D204" s="2" t="s">
        <v>166</v>
      </c>
      <c r="E204" s="2" t="s">
        <v>707</v>
      </c>
      <c r="AA204" s="7">
        <v>0.70138888888888895</v>
      </c>
    </row>
    <row r="205" spans="1:27" x14ac:dyDescent="0.3">
      <c r="AA205" s="7">
        <v>0.70486111111111105</v>
      </c>
    </row>
    <row r="206" spans="1:27" x14ac:dyDescent="0.3">
      <c r="A206" s="122" t="s">
        <v>613</v>
      </c>
      <c r="B206" s="122"/>
      <c r="C206" s="122" t="s">
        <v>414</v>
      </c>
      <c r="D206" s="122" t="s">
        <v>207</v>
      </c>
      <c r="E206" s="122"/>
      <c r="F206" s="123"/>
      <c r="G206" s="123"/>
      <c r="AA206" s="7">
        <v>0.70833333333333304</v>
      </c>
    </row>
    <row r="207" spans="1:27" x14ac:dyDescent="0.3">
      <c r="A207" s="122" t="s">
        <v>614</v>
      </c>
      <c r="B207" s="122"/>
      <c r="C207" s="122" t="s">
        <v>415</v>
      </c>
      <c r="D207" s="122" t="s">
        <v>208</v>
      </c>
      <c r="E207" s="122"/>
      <c r="F207" s="123"/>
      <c r="G207" s="123"/>
      <c r="AA207" s="7">
        <v>0.71180555555555503</v>
      </c>
    </row>
    <row r="208" spans="1:27" x14ac:dyDescent="0.3">
      <c r="C208" s="1"/>
      <c r="AA208" s="7">
        <v>0.71527777777777801</v>
      </c>
    </row>
    <row r="209" spans="1:27" x14ac:dyDescent="0.3">
      <c r="AA209" s="7">
        <v>0.71875</v>
      </c>
    </row>
    <row r="210" spans="1:27" x14ac:dyDescent="0.3">
      <c r="A210" s="2" t="s">
        <v>641</v>
      </c>
      <c r="B210" s="2" t="s">
        <v>642</v>
      </c>
      <c r="AA210" s="7">
        <v>0.72222222222222199</v>
      </c>
    </row>
    <row r="211" spans="1:27" x14ac:dyDescent="0.3">
      <c r="A211" s="2" t="s">
        <v>643</v>
      </c>
      <c r="B211" s="2" t="s">
        <v>616</v>
      </c>
      <c r="AA211" s="7">
        <v>0.72569444444444398</v>
      </c>
    </row>
    <row r="212" spans="1:27" x14ac:dyDescent="0.3">
      <c r="A212" s="60" t="s">
        <v>727</v>
      </c>
      <c r="B212" s="64">
        <v>259</v>
      </c>
      <c r="AA212" s="7">
        <v>0.72916666666666696</v>
      </c>
    </row>
    <row r="213" spans="1:27" x14ac:dyDescent="0.3">
      <c r="A213" s="60" t="s">
        <v>728</v>
      </c>
      <c r="B213" s="64">
        <v>285</v>
      </c>
      <c r="AA213" s="7">
        <v>0.73263888888888895</v>
      </c>
    </row>
    <row r="214" spans="1:27" x14ac:dyDescent="0.3">
      <c r="A214" s="60" t="s">
        <v>729</v>
      </c>
      <c r="B214" s="64">
        <v>310</v>
      </c>
      <c r="AA214" s="7">
        <v>0.73611111111111105</v>
      </c>
    </row>
    <row r="215" spans="1:27" x14ac:dyDescent="0.3">
      <c r="A215" s="60" t="s">
        <v>730</v>
      </c>
      <c r="B215" s="64">
        <v>159</v>
      </c>
      <c r="AA215" s="7">
        <v>0.73958333333333304</v>
      </c>
    </row>
    <row r="216" spans="1:27" x14ac:dyDescent="0.3">
      <c r="A216" s="60" t="s">
        <v>731</v>
      </c>
      <c r="B216" s="64">
        <v>185</v>
      </c>
      <c r="AA216" s="7">
        <v>0.74305555555555503</v>
      </c>
    </row>
    <row r="217" spans="1:27" x14ac:dyDescent="0.3">
      <c r="A217" s="60" t="s">
        <v>732</v>
      </c>
      <c r="B217" s="64">
        <v>210</v>
      </c>
      <c r="AA217" s="7">
        <v>0.74652777777777801</v>
      </c>
    </row>
    <row r="218" spans="1:27" x14ac:dyDescent="0.3">
      <c r="A218" s="60" t="s">
        <v>752</v>
      </c>
      <c r="B218" s="64">
        <v>259</v>
      </c>
      <c r="AA218" s="7">
        <v>0.749999999999999</v>
      </c>
    </row>
    <row r="219" spans="1:27" x14ac:dyDescent="0.3">
      <c r="A219" s="60" t="s">
        <v>753</v>
      </c>
      <c r="B219" s="64">
        <v>285</v>
      </c>
      <c r="AA219" s="7">
        <v>0.75347222222222099</v>
      </c>
    </row>
    <row r="220" spans="1:27" x14ac:dyDescent="0.3">
      <c r="A220" s="60" t="s">
        <v>754</v>
      </c>
      <c r="B220" s="64">
        <v>310</v>
      </c>
      <c r="AA220" s="7">
        <v>0.75694444444444298</v>
      </c>
    </row>
    <row r="221" spans="1:27" x14ac:dyDescent="0.3">
      <c r="A221" s="61" t="s">
        <v>635</v>
      </c>
      <c r="B221" s="65">
        <v>229</v>
      </c>
      <c r="AA221" s="7">
        <v>0.76041666666666496</v>
      </c>
    </row>
    <row r="222" spans="1:27" x14ac:dyDescent="0.3">
      <c r="A222" s="61" t="s">
        <v>636</v>
      </c>
      <c r="B222" s="65">
        <v>254</v>
      </c>
      <c r="AA222" s="7">
        <v>0.76388888888888695</v>
      </c>
    </row>
    <row r="223" spans="1:27" x14ac:dyDescent="0.3">
      <c r="A223" s="61" t="s">
        <v>637</v>
      </c>
      <c r="B223" s="65">
        <v>279</v>
      </c>
      <c r="AA223" s="7">
        <v>0.76736111111110905</v>
      </c>
    </row>
    <row r="224" spans="1:27" x14ac:dyDescent="0.3">
      <c r="A224" s="61" t="s">
        <v>638</v>
      </c>
      <c r="B224" s="65">
        <v>144</v>
      </c>
      <c r="AA224" s="7">
        <v>0.77083333333333104</v>
      </c>
    </row>
    <row r="225" spans="1:27" x14ac:dyDescent="0.3">
      <c r="A225" s="61" t="s">
        <v>639</v>
      </c>
      <c r="B225" s="65">
        <v>169</v>
      </c>
      <c r="AA225" s="7">
        <v>0.77430555555555303</v>
      </c>
    </row>
    <row r="226" spans="1:27" x14ac:dyDescent="0.3">
      <c r="A226" s="61" t="s">
        <v>640</v>
      </c>
      <c r="B226" s="65">
        <v>194</v>
      </c>
      <c r="AA226" s="7">
        <v>0.77777777777777501</v>
      </c>
    </row>
    <row r="227" spans="1:27" x14ac:dyDescent="0.3">
      <c r="A227" s="61" t="s">
        <v>755</v>
      </c>
      <c r="B227" s="65">
        <v>229</v>
      </c>
      <c r="AA227" s="7">
        <v>0.781249999999997</v>
      </c>
    </row>
    <row r="228" spans="1:27" x14ac:dyDescent="0.3">
      <c r="A228" s="61" t="s">
        <v>756</v>
      </c>
      <c r="B228" s="65">
        <v>254</v>
      </c>
      <c r="AA228" s="7">
        <v>0.78472222222221899</v>
      </c>
    </row>
    <row r="229" spans="1:27" x14ac:dyDescent="0.3">
      <c r="A229" s="61" t="s">
        <v>757</v>
      </c>
      <c r="B229" s="65">
        <v>279</v>
      </c>
      <c r="AA229" s="7">
        <v>0.78819444444444098</v>
      </c>
    </row>
    <row r="230" spans="1:27" x14ac:dyDescent="0.3">
      <c r="A230" s="62" t="s">
        <v>733</v>
      </c>
      <c r="B230" s="66">
        <v>160</v>
      </c>
      <c r="AA230" s="7">
        <v>0.79166666666666297</v>
      </c>
    </row>
    <row r="231" spans="1:27" x14ac:dyDescent="0.3">
      <c r="A231" s="62" t="s">
        <v>734</v>
      </c>
      <c r="B231" s="66">
        <v>185</v>
      </c>
      <c r="AA231" s="7">
        <v>0.79513888888888495</v>
      </c>
    </row>
    <row r="232" spans="1:27" x14ac:dyDescent="0.3">
      <c r="A232" s="62" t="s">
        <v>735</v>
      </c>
      <c r="B232" s="66">
        <v>210</v>
      </c>
      <c r="AA232" s="7">
        <v>0.79861111111110705</v>
      </c>
    </row>
    <row r="233" spans="1:27" x14ac:dyDescent="0.3">
      <c r="A233" s="62" t="s">
        <v>736</v>
      </c>
      <c r="B233" s="66">
        <v>120</v>
      </c>
      <c r="AA233" s="7">
        <v>0.80208333333332904</v>
      </c>
    </row>
    <row r="234" spans="1:27" x14ac:dyDescent="0.3">
      <c r="A234" s="62" t="s">
        <v>737</v>
      </c>
      <c r="B234" s="66">
        <v>145</v>
      </c>
      <c r="AA234" s="7">
        <v>0.80555555555555103</v>
      </c>
    </row>
    <row r="235" spans="1:27" x14ac:dyDescent="0.3">
      <c r="A235" s="62" t="s">
        <v>738</v>
      </c>
      <c r="B235" s="66">
        <v>170</v>
      </c>
      <c r="AA235" s="7">
        <v>0.80902777777777302</v>
      </c>
    </row>
    <row r="236" spans="1:27" x14ac:dyDescent="0.3">
      <c r="A236" s="62" t="s">
        <v>758</v>
      </c>
      <c r="B236" s="66">
        <v>160</v>
      </c>
      <c r="AA236" s="7">
        <v>0.812499999999995</v>
      </c>
    </row>
    <row r="237" spans="1:27" x14ac:dyDescent="0.3">
      <c r="A237" s="62" t="s">
        <v>759</v>
      </c>
      <c r="B237" s="66">
        <v>185</v>
      </c>
      <c r="AA237" s="7">
        <v>0.81597222222221699</v>
      </c>
    </row>
    <row r="238" spans="1:27" x14ac:dyDescent="0.3">
      <c r="A238" s="62" t="s">
        <v>760</v>
      </c>
      <c r="B238" s="66">
        <v>210</v>
      </c>
      <c r="AA238" s="7">
        <v>0.81944444444443898</v>
      </c>
    </row>
    <row r="239" spans="1:27" x14ac:dyDescent="0.3">
      <c r="A239" s="63" t="s">
        <v>739</v>
      </c>
      <c r="B239" s="67">
        <v>135</v>
      </c>
      <c r="AA239" s="7">
        <v>0.82291666666666097</v>
      </c>
    </row>
    <row r="240" spans="1:27" x14ac:dyDescent="0.3">
      <c r="A240" s="63" t="s">
        <v>740</v>
      </c>
      <c r="B240" s="67">
        <v>160</v>
      </c>
      <c r="AA240" s="7">
        <v>0.82638888888888296</v>
      </c>
    </row>
    <row r="241" spans="1:27" x14ac:dyDescent="0.3">
      <c r="A241" s="63" t="s">
        <v>741</v>
      </c>
      <c r="B241" s="67">
        <v>185</v>
      </c>
      <c r="AA241" s="7">
        <v>0.82986111111110505</v>
      </c>
    </row>
    <row r="242" spans="1:27" x14ac:dyDescent="0.3">
      <c r="A242" s="63" t="s">
        <v>742</v>
      </c>
      <c r="B242" s="67">
        <v>95</v>
      </c>
      <c r="AA242" s="7">
        <v>0.83333333333332704</v>
      </c>
    </row>
    <row r="243" spans="1:27" x14ac:dyDescent="0.3">
      <c r="A243" s="63" t="s">
        <v>743</v>
      </c>
      <c r="B243" s="67">
        <v>120</v>
      </c>
      <c r="AA243" s="7">
        <v>0.83680555555554903</v>
      </c>
    </row>
    <row r="244" spans="1:27" x14ac:dyDescent="0.3">
      <c r="A244" s="63" t="s">
        <v>744</v>
      </c>
      <c r="B244" s="67">
        <v>145</v>
      </c>
      <c r="AA244" s="7">
        <v>0.84027777777777102</v>
      </c>
    </row>
    <row r="245" spans="1:27" x14ac:dyDescent="0.3">
      <c r="A245" s="63" t="s">
        <v>761</v>
      </c>
      <c r="B245" s="67">
        <v>135</v>
      </c>
      <c r="AA245" s="7">
        <v>0.84374999999999301</v>
      </c>
    </row>
    <row r="246" spans="1:27" x14ac:dyDescent="0.3">
      <c r="A246" s="63" t="s">
        <v>762</v>
      </c>
      <c r="B246" s="67">
        <v>160</v>
      </c>
      <c r="AA246" s="7">
        <v>0.84722222222221499</v>
      </c>
    </row>
    <row r="247" spans="1:27" x14ac:dyDescent="0.3">
      <c r="A247" s="63" t="s">
        <v>763</v>
      </c>
      <c r="B247" s="67">
        <v>185</v>
      </c>
      <c r="AA247" s="7">
        <v>0.85069444444443698</v>
      </c>
    </row>
    <row r="248" spans="1:27" x14ac:dyDescent="0.3">
      <c r="AA248" s="7">
        <v>0.85416666666665897</v>
      </c>
    </row>
    <row r="249" spans="1:27" x14ac:dyDescent="0.3">
      <c r="B249" s="2" t="s">
        <v>713</v>
      </c>
      <c r="AA249" s="7">
        <v>0.89930555555555503</v>
      </c>
    </row>
    <row r="250" spans="1:27" x14ac:dyDescent="0.3">
      <c r="A250" s="2" t="s">
        <v>787</v>
      </c>
      <c r="B250" s="64">
        <v>125</v>
      </c>
      <c r="C250" s="64"/>
      <c r="AA250" s="7">
        <v>0.90277777777777801</v>
      </c>
    </row>
    <row r="251" spans="1:27" x14ac:dyDescent="0.3">
      <c r="A251" s="2" t="s">
        <v>788</v>
      </c>
      <c r="B251" s="64">
        <v>110</v>
      </c>
      <c r="C251" s="64"/>
      <c r="AA251" s="7">
        <v>0.90625</v>
      </c>
    </row>
    <row r="252" spans="1:27" x14ac:dyDescent="0.3">
      <c r="A252" s="2" t="s">
        <v>789</v>
      </c>
      <c r="B252" s="64">
        <v>140</v>
      </c>
      <c r="C252" s="64"/>
      <c r="AA252" s="7">
        <v>0.90972222222222199</v>
      </c>
    </row>
    <row r="253" spans="1:27" x14ac:dyDescent="0.3">
      <c r="A253" s="2" t="s">
        <v>790</v>
      </c>
      <c r="B253" s="65">
        <v>125</v>
      </c>
      <c r="C253" s="65"/>
      <c r="AA253" s="7">
        <v>0.91319444444444398</v>
      </c>
    </row>
    <row r="254" spans="1:27" x14ac:dyDescent="0.3">
      <c r="A254" s="61" t="s">
        <v>782</v>
      </c>
      <c r="B254" s="65">
        <v>0</v>
      </c>
      <c r="C254" s="65"/>
      <c r="AA254" s="7">
        <v>0.91666666666666696</v>
      </c>
    </row>
    <row r="255" spans="1:27" x14ac:dyDescent="0.3">
      <c r="A255" s="61"/>
      <c r="B255" s="65"/>
      <c r="C255" s="65"/>
      <c r="AA255" s="7">
        <v>0.92013888888888895</v>
      </c>
    </row>
    <row r="256" spans="1:27" x14ac:dyDescent="0.3">
      <c r="A256" s="62"/>
      <c r="B256" s="66"/>
      <c r="C256" s="66"/>
      <c r="AA256" s="7">
        <v>0.92361111111111105</v>
      </c>
    </row>
    <row r="257" spans="1:27" x14ac:dyDescent="0.3">
      <c r="A257" s="62"/>
      <c r="B257" s="66"/>
      <c r="C257" s="66"/>
      <c r="AA257" s="7">
        <v>0.92708333333333304</v>
      </c>
    </row>
    <row r="258" spans="1:27" x14ac:dyDescent="0.3">
      <c r="A258" s="62"/>
      <c r="B258" s="66"/>
      <c r="C258" s="66"/>
      <c r="AA258" s="7">
        <v>0.93055555555555503</v>
      </c>
    </row>
    <row r="259" spans="1:27" x14ac:dyDescent="0.3">
      <c r="A259" s="63"/>
      <c r="B259" s="67"/>
      <c r="C259" s="67"/>
      <c r="AA259" s="7">
        <v>0.93402777777777801</v>
      </c>
    </row>
    <row r="260" spans="1:27" x14ac:dyDescent="0.3">
      <c r="A260" s="63"/>
      <c r="B260" s="67"/>
      <c r="C260" s="67"/>
      <c r="AA260" s="7">
        <v>0.9375</v>
      </c>
    </row>
    <row r="261" spans="1:27" x14ac:dyDescent="0.3">
      <c r="A261" s="63"/>
      <c r="B261" s="67"/>
      <c r="C261" s="67"/>
      <c r="AA261" s="7">
        <v>0.94097222222222199</v>
      </c>
    </row>
    <row r="262" spans="1:27" x14ac:dyDescent="0.3">
      <c r="AA262" s="7">
        <v>0.94444444444444398</v>
      </c>
    </row>
    <row r="263" spans="1:27" x14ac:dyDescent="0.3">
      <c r="AA263" s="7">
        <v>0.94791666666666696</v>
      </c>
    </row>
    <row r="264" spans="1:27" x14ac:dyDescent="0.3">
      <c r="AA264" s="7">
        <v>0.95138888888888895</v>
      </c>
    </row>
    <row r="265" spans="1:27" x14ac:dyDescent="0.3">
      <c r="AA265" s="7">
        <v>0.95486111111111105</v>
      </c>
    </row>
    <row r="266" spans="1:27" x14ac:dyDescent="0.3">
      <c r="AA266" s="7">
        <v>0.95833333333333304</v>
      </c>
    </row>
    <row r="267" spans="1:27" x14ac:dyDescent="0.3">
      <c r="AA267" s="7">
        <v>0.96180555555555503</v>
      </c>
    </row>
    <row r="268" spans="1:27" x14ac:dyDescent="0.3">
      <c r="AA268" s="7">
        <v>0.96527777777777801</v>
      </c>
    </row>
    <row r="269" spans="1:27" x14ac:dyDescent="0.3">
      <c r="AA269" s="7">
        <v>0.96875</v>
      </c>
    </row>
    <row r="270" spans="1:27" x14ac:dyDescent="0.3">
      <c r="AA270" s="7">
        <v>0.97222222222222199</v>
      </c>
    </row>
    <row r="271" spans="1:27" x14ac:dyDescent="0.3">
      <c r="AA271" s="7">
        <v>0.97569444444444398</v>
      </c>
    </row>
    <row r="272" spans="1:27" x14ac:dyDescent="0.3">
      <c r="AA272" s="7">
        <v>0.97916666666666696</v>
      </c>
    </row>
    <row r="273" spans="27:27" x14ac:dyDescent="0.3">
      <c r="AA273" s="7">
        <v>0.98263888888888895</v>
      </c>
    </row>
    <row r="274" spans="27:27" x14ac:dyDescent="0.3">
      <c r="AA274" s="7">
        <v>0.98611111111111105</v>
      </c>
    </row>
    <row r="275" spans="27:27" x14ac:dyDescent="0.3">
      <c r="AA275" s="7">
        <v>0.98958333333333304</v>
      </c>
    </row>
    <row r="276" spans="27:27" x14ac:dyDescent="0.3">
      <c r="AA276" s="7">
        <v>0.99305555555555503</v>
      </c>
    </row>
    <row r="277" spans="27:27" x14ac:dyDescent="0.3">
      <c r="AA277" s="7">
        <v>0.99652777777777801</v>
      </c>
    </row>
  </sheetData>
  <sheetProtection algorithmName="SHA-512" hashValue="C0lLKfmWS7WSfuO2wDFViB/582TthmwukkXL8RRWwbjo3rnffrlOwxPr04pz5mI5IscNHGtLROpNOxf9b2TteA==" saltValue="uCrsM8GYh59zarJPTXXUTg==" spinCount="100000" sheet="1"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31CA-9CB2-4790-837E-7BEEBBEA6BC2}">
  <sheetPr codeName="Feuil3">
    <pageSetUpPr fitToPage="1"/>
  </sheetPr>
  <dimension ref="A1:AE132"/>
  <sheetViews>
    <sheetView tabSelected="1" zoomScale="55" zoomScaleNormal="55" workbookViewId="0">
      <selection activeCell="M12" sqref="M12:O12"/>
    </sheetView>
  </sheetViews>
  <sheetFormatPr baseColWidth="10" defaultRowHeight="14.4" x14ac:dyDescent="0.3"/>
  <cols>
    <col min="1" max="1" width="2.77734375" customWidth="1"/>
    <col min="2" max="4" width="14.44140625" customWidth="1"/>
    <col min="5" max="6" width="14.33203125" customWidth="1"/>
    <col min="7" max="7" width="13" bestFit="1" customWidth="1"/>
    <col min="8" max="8" width="15.6640625" bestFit="1" customWidth="1"/>
    <col min="9" max="9" width="13" style="84" bestFit="1" customWidth="1"/>
    <col min="10" max="10" width="15.6640625" style="84" bestFit="1" customWidth="1"/>
    <col min="11" max="11" width="16.44140625" style="84" customWidth="1"/>
    <col min="12" max="12" width="18" style="84" customWidth="1"/>
    <col min="13" max="13" width="31.5546875" customWidth="1"/>
    <col min="14" max="14" width="21.88671875" bestFit="1" customWidth="1"/>
    <col min="15" max="15" width="17.33203125" bestFit="1" customWidth="1"/>
    <col min="18" max="18" width="2.77734375" style="8" customWidth="1"/>
    <col min="22" max="28" width="11.44140625" style="8"/>
    <col min="29" max="29" width="11.44140625" style="71"/>
    <col min="30" max="31" width="11.44140625" style="8"/>
  </cols>
  <sheetData>
    <row r="1" spans="1:29" ht="22.2" customHeight="1" x14ac:dyDescent="0.3">
      <c r="A1" s="8"/>
      <c r="B1" s="8"/>
      <c r="D1" s="90"/>
      <c r="E1" s="90"/>
      <c r="F1" s="153" t="s">
        <v>786</v>
      </c>
      <c r="G1" s="153"/>
      <c r="H1" s="153"/>
      <c r="I1" s="153"/>
      <c r="J1" s="153"/>
      <c r="K1" s="153"/>
      <c r="L1" s="153"/>
      <c r="M1" s="153"/>
      <c r="N1" s="153"/>
      <c r="O1" s="90"/>
      <c r="P1" s="9"/>
      <c r="Q1" s="8"/>
      <c r="S1" s="8"/>
      <c r="T1" s="8"/>
      <c r="U1" s="8"/>
    </row>
    <row r="2" spans="1:29" ht="22.2" customHeight="1" x14ac:dyDescent="0.3">
      <c r="A2" s="8"/>
      <c r="B2" s="8"/>
      <c r="C2" s="90"/>
      <c r="D2" s="90"/>
      <c r="E2" s="90"/>
      <c r="F2" s="153"/>
      <c r="G2" s="153"/>
      <c r="H2" s="153"/>
      <c r="I2" s="153"/>
      <c r="J2" s="153"/>
      <c r="K2" s="153"/>
      <c r="L2" s="153"/>
      <c r="M2" s="153"/>
      <c r="N2" s="153"/>
      <c r="O2" s="90"/>
      <c r="P2" s="9"/>
      <c r="Q2" s="8"/>
      <c r="S2" s="8"/>
      <c r="T2" s="8"/>
      <c r="U2" s="8"/>
    </row>
    <row r="3" spans="1:29" ht="14.55" customHeight="1" x14ac:dyDescent="0.3">
      <c r="A3" s="8"/>
      <c r="B3" s="8"/>
      <c r="C3" s="90"/>
      <c r="D3" s="90"/>
      <c r="E3" s="90"/>
      <c r="F3" s="153"/>
      <c r="G3" s="153"/>
      <c r="H3" s="153"/>
      <c r="I3" s="153"/>
      <c r="J3" s="153"/>
      <c r="K3" s="153"/>
      <c r="L3" s="153"/>
      <c r="M3" s="153"/>
      <c r="N3" s="153"/>
      <c r="O3" s="90"/>
      <c r="P3" s="8"/>
      <c r="Q3" s="8"/>
      <c r="S3" s="8"/>
      <c r="T3" s="8"/>
      <c r="U3" s="8"/>
    </row>
    <row r="4" spans="1:29" ht="18.75" customHeight="1" thickBot="1" x14ac:dyDescent="0.35">
      <c r="A4" s="10"/>
      <c r="B4" s="10"/>
      <c r="C4" s="12"/>
      <c r="D4" s="203" t="s">
        <v>777</v>
      </c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9"/>
      <c r="Q4" s="8"/>
      <c r="S4" s="8"/>
      <c r="T4" s="8"/>
      <c r="U4" s="8"/>
    </row>
    <row r="5" spans="1:29" x14ac:dyDescent="0.3">
      <c r="A5" s="89"/>
      <c r="B5" s="89"/>
      <c r="C5" s="89"/>
      <c r="D5" s="89"/>
      <c r="E5" s="89"/>
      <c r="F5" s="89"/>
      <c r="G5" s="202" t="s">
        <v>704</v>
      </c>
      <c r="H5" s="202"/>
      <c r="I5" s="202"/>
      <c r="J5" s="202"/>
      <c r="K5" s="202"/>
      <c r="L5" s="202"/>
      <c r="M5" s="202"/>
      <c r="N5" s="89"/>
      <c r="O5" s="149"/>
      <c r="P5" s="8"/>
      <c r="Q5" s="8"/>
      <c r="S5" s="8"/>
      <c r="T5" s="8"/>
      <c r="U5" s="8"/>
    </row>
    <row r="6" spans="1:29" ht="1.95" customHeight="1" thickBot="1" x14ac:dyDescent="0.3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50"/>
      <c r="P6" s="8"/>
      <c r="Q6" s="8"/>
      <c r="S6" s="8"/>
      <c r="T6" s="8"/>
      <c r="U6" s="8"/>
    </row>
    <row r="7" spans="1:29" ht="29.55" customHeight="1" thickBot="1" x14ac:dyDescent="0.35">
      <c r="A7" s="88"/>
      <c r="B7" s="88"/>
      <c r="C7" s="88"/>
      <c r="D7" s="88"/>
      <c r="E7" s="146"/>
      <c r="F7" s="146"/>
      <c r="G7" s="214" t="s">
        <v>767</v>
      </c>
      <c r="H7" s="215"/>
      <c r="I7" s="200">
        <f>SUM($M$12:$O$61)</f>
        <v>0</v>
      </c>
      <c r="J7" s="200"/>
      <c r="K7" s="200"/>
      <c r="L7" s="200"/>
      <c r="M7" s="201"/>
      <c r="N7" s="88"/>
      <c r="O7" s="150"/>
      <c r="P7" s="9"/>
      <c r="Q7" s="8"/>
      <c r="S7" s="8"/>
      <c r="T7" s="8"/>
      <c r="U7" s="8"/>
    </row>
    <row r="8" spans="1:29" ht="12.6" customHeight="1" x14ac:dyDescent="0.3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150"/>
      <c r="P8" s="148"/>
      <c r="Q8" s="148"/>
      <c r="S8" s="8"/>
      <c r="T8" s="8"/>
      <c r="U8" s="8"/>
    </row>
    <row r="9" spans="1:29" ht="21.6" thickBot="1" x14ac:dyDescent="0.35">
      <c r="A9" s="8"/>
      <c r="B9" s="207" t="s">
        <v>705</v>
      </c>
      <c r="C9" s="208"/>
      <c r="D9" s="209" t="str">
        <f>FORMS!$E$6</f>
        <v>Your Federation</v>
      </c>
      <c r="E9" s="209"/>
      <c r="F9" s="209"/>
      <c r="G9" s="209"/>
      <c r="H9" s="210" t="e">
        <f>VLOOKUP(FORMS!$E$6,BASE!$A$3:$E$204,5,FALSE)</f>
        <v>#N/A</v>
      </c>
      <c r="I9" s="210"/>
      <c r="J9" s="210"/>
      <c r="K9" s="210"/>
      <c r="L9" s="210"/>
      <c r="M9" s="209"/>
      <c r="N9" s="147" t="s">
        <v>709</v>
      </c>
      <c r="O9" s="151">
        <f>COUNTA(FORMS!$D$14:$E$63)</f>
        <v>0</v>
      </c>
      <c r="P9" s="8"/>
      <c r="Q9" s="8"/>
      <c r="S9" s="8"/>
      <c r="T9" s="8"/>
      <c r="U9" s="8"/>
    </row>
    <row r="10" spans="1:29" ht="4.8" customHeight="1" thickBot="1" x14ac:dyDescent="0.35">
      <c r="A10" s="8"/>
      <c r="B10" s="8"/>
      <c r="C10" s="8"/>
      <c r="D10" s="8"/>
      <c r="E10" s="8"/>
      <c r="F10" s="8"/>
      <c r="G10" s="8"/>
      <c r="H10" s="8"/>
      <c r="I10" s="80"/>
      <c r="J10" s="80"/>
      <c r="K10" s="80"/>
      <c r="L10" s="80"/>
      <c r="M10" s="8"/>
      <c r="N10" s="8"/>
      <c r="O10" s="14"/>
      <c r="P10" s="8"/>
      <c r="Q10" s="8"/>
      <c r="S10" s="8"/>
      <c r="T10" s="8"/>
      <c r="U10" s="8"/>
    </row>
    <row r="11" spans="1:29" ht="30" customHeight="1" thickBot="1" x14ac:dyDescent="0.35">
      <c r="A11" s="14"/>
      <c r="B11" s="211" t="s">
        <v>656</v>
      </c>
      <c r="C11" s="212"/>
      <c r="D11" s="213"/>
      <c r="E11" s="211" t="s">
        <v>624</v>
      </c>
      <c r="F11" s="213"/>
      <c r="G11" s="81" t="s">
        <v>716</v>
      </c>
      <c r="H11" s="81" t="s">
        <v>717</v>
      </c>
      <c r="I11" s="13" t="s">
        <v>710</v>
      </c>
      <c r="J11" s="13" t="s">
        <v>711</v>
      </c>
      <c r="K11" s="13" t="s">
        <v>792</v>
      </c>
      <c r="L11" s="13" t="s">
        <v>791</v>
      </c>
      <c r="M11" s="197" t="s">
        <v>712</v>
      </c>
      <c r="N11" s="198"/>
      <c r="O11" s="199"/>
      <c r="P11" s="8"/>
      <c r="Q11" s="8"/>
      <c r="S11" s="8"/>
      <c r="T11" s="8"/>
      <c r="U11" s="8"/>
    </row>
    <row r="12" spans="1:29" ht="15" thickBot="1" x14ac:dyDescent="0.35">
      <c r="A12" s="15">
        <f>IF(FORMS!$D14="",0,1)</f>
        <v>0</v>
      </c>
      <c r="B12" s="204" t="str">
        <f>IF($A12=1,FORMS!$C14&amp;" "&amp;FORMS!$D14&amp;" "&amp;FORMS!$F14&amp;" / "&amp;FORMS!$G14,"")</f>
        <v/>
      </c>
      <c r="C12" s="205"/>
      <c r="D12" s="205"/>
      <c r="E12" s="206" t="str">
        <f>IF($A12=1,FORMS!$L14,"")</f>
        <v/>
      </c>
      <c r="F12" s="206"/>
      <c r="G12" s="87" t="str">
        <f>IF($A12=1,FORMS!$J14,"")</f>
        <v/>
      </c>
      <c r="H12" s="87" t="str">
        <f>IF($A12=1,FORMS!$K14,"")</f>
        <v/>
      </c>
      <c r="I12" s="16" t="str">
        <f>IF($A12=1,(COUNTIF(FORMS!$M14:$O14,"SINGLE")),"")</f>
        <v/>
      </c>
      <c r="J12" s="16" t="str">
        <f>IF($A12=1,(COUNTIF(FORMS!$M14:$O14,"TWIN")),"")</f>
        <v/>
      </c>
      <c r="K12" s="87" t="str">
        <f>IF($A12=1,FORMS!$Q14,"")</f>
        <v/>
      </c>
      <c r="L12" s="87" t="str">
        <f>IF($A12=1,FORMS!$R14,"")</f>
        <v/>
      </c>
      <c r="M12" s="194">
        <f>IF($A12=1,(($I12*(VLOOKUP($E12&amp;" "&amp;"SINGLE",BASE!$A$250:$C$261,2,FALSE)))+($J12*(VLOOKUP($E12&amp;" "&amp;"TWIN",BASE!$A$250:$C$261,3,FALSE))))+IF(K12="YES",30,0)+IF(L12="YES",30,0),IF(K12="YES",30,0)+IF(L12="YES",30,0))</f>
        <v>0</v>
      </c>
      <c r="N12" s="195"/>
      <c r="O12" s="196"/>
      <c r="P12" s="8"/>
      <c r="Q12" s="8"/>
      <c r="S12" s="8"/>
      <c r="T12" s="8"/>
      <c r="U12" s="8"/>
      <c r="AC12" s="71" t="e">
        <f>$E12&amp;" "&amp;#REF!</f>
        <v>#REF!</v>
      </c>
    </row>
    <row r="13" spans="1:29" ht="15" thickBot="1" x14ac:dyDescent="0.35">
      <c r="A13" s="15">
        <f>IF(FORMS!$D15="",0,1)</f>
        <v>0</v>
      </c>
      <c r="B13" s="216" t="str">
        <f>IF($A13=1,FORMS!$C15&amp;" "&amp;FORMS!$D15&amp;" "&amp;FORMS!$F15&amp;" / "&amp;FORMS!$G15&amp;" / "&amp;FORMS!#REF!,"")</f>
        <v/>
      </c>
      <c r="C13" s="217"/>
      <c r="D13" s="217"/>
      <c r="E13" s="217" t="str">
        <f>IF($A13=1,FORMS!$L15,"")</f>
        <v/>
      </c>
      <c r="F13" s="217"/>
      <c r="G13" s="82" t="str">
        <f>IF($A13=1,FORMS!$J15,"")</f>
        <v/>
      </c>
      <c r="H13" s="82" t="str">
        <f>IF($A13=1,FORMS!$K15,"")</f>
        <v/>
      </c>
      <c r="I13" s="17" t="str">
        <f>IF($A13=1,(COUNTIF(FORMS!$M15:$O15,"SINGLE")),"")</f>
        <v/>
      </c>
      <c r="J13" s="17" t="str">
        <f>IF($A13=1,(COUNTIF(FORMS!$M15:$O15,"TWIN")),"")</f>
        <v/>
      </c>
      <c r="K13" s="17" t="str">
        <f>IF($A13=1,(COUNTIF(FORMS!$M15:$O15,"SINGLE")),"")</f>
        <v/>
      </c>
      <c r="L13" s="17" t="str">
        <f>IF($A13=1,(COUNTIF(FORMS!$M15:$O15,"TWIN")),"")</f>
        <v/>
      </c>
      <c r="M13" s="194">
        <f>IF($A13=1,(($I13*(VLOOKUP(E13&amp;""&amp;"SINGLE",BASE!$A$250:$C$261,2,FALSE)))+($J13*(VLOOKUP(E13&amp;""&amp;"TWIN",BASE!$A$250:$C$261,3,FALSE))))+IF(K13="YES",30,0)+IF(L13="YES",30,0),IF(K13="YES",30,0)+IF(L13="YES",30,0))</f>
        <v>0</v>
      </c>
      <c r="N13" s="195"/>
      <c r="O13" s="196"/>
      <c r="P13" s="8"/>
      <c r="Q13" s="8"/>
      <c r="S13" s="8"/>
      <c r="T13" s="8"/>
      <c r="U13" s="8"/>
      <c r="AC13" s="71" t="e">
        <f>$E13&amp;" "&amp;#REF!</f>
        <v>#REF!</v>
      </c>
    </row>
    <row r="14" spans="1:29" ht="15" thickBot="1" x14ac:dyDescent="0.35">
      <c r="A14" s="15">
        <f>IF(FORMS!$D16="",0,1)</f>
        <v>0</v>
      </c>
      <c r="B14" s="216" t="str">
        <f>IF($A14=1,FORMS!$C16&amp;" "&amp;FORMS!$D16&amp;" "&amp;FORMS!$F16&amp;" / "&amp;FORMS!$G16&amp;" / "&amp;FORMS!#REF!,"")</f>
        <v/>
      </c>
      <c r="C14" s="217"/>
      <c r="D14" s="217"/>
      <c r="E14" s="217" t="str">
        <f>IF($A14=1,FORMS!$L16,"")</f>
        <v/>
      </c>
      <c r="F14" s="217"/>
      <c r="G14" s="82" t="str">
        <f>IF($A14=1,FORMS!$J16,"")</f>
        <v/>
      </c>
      <c r="H14" s="82" t="str">
        <f>IF($A14=1,FORMS!$K16,"")</f>
        <v/>
      </c>
      <c r="I14" s="17" t="str">
        <f>IF($A14=1,(COUNTIF(FORMS!$M16:$O16,"SINGLE")),"")</f>
        <v/>
      </c>
      <c r="J14" s="17" t="str">
        <f>IF($A14=1,(COUNTIF(FORMS!$M16:$O16,"TWIN")),"")</f>
        <v/>
      </c>
      <c r="K14" s="17" t="str">
        <f>IF($A14=1,(COUNTIF(FORMS!$M16:$O16,"SINGLE")),"")</f>
        <v/>
      </c>
      <c r="L14" s="17" t="str">
        <f>IF($A14=1,(COUNTIF(FORMS!$M16:$O16,"TWIN")),"")</f>
        <v/>
      </c>
      <c r="M14" s="194">
        <f>IF($A14=1,(($I14*(VLOOKUP(E14&amp;""&amp;"SINGLE",BASE!$A$250:$C$261,2,FALSE)))+($J14*(VLOOKUP(E14&amp;""&amp;"TWIN",BASE!$A$250:$C$261,3,FALSE))))+IF(K14="YES",30,0)+IF(L14="YES",30,0),IF(K14="YES",30,0)+IF(L14="YES",30,0))</f>
        <v>0</v>
      </c>
      <c r="N14" s="195"/>
      <c r="O14" s="196"/>
      <c r="P14" s="8"/>
      <c r="Q14" s="8"/>
      <c r="S14" s="8"/>
      <c r="T14" s="8"/>
      <c r="U14" s="8"/>
      <c r="AC14" s="71" t="e">
        <f>$E14&amp;" "&amp;#REF!</f>
        <v>#REF!</v>
      </c>
    </row>
    <row r="15" spans="1:29" ht="15" thickBot="1" x14ac:dyDescent="0.35">
      <c r="A15" s="15">
        <f>IF(FORMS!$D17="",0,1)</f>
        <v>0</v>
      </c>
      <c r="B15" s="216" t="str">
        <f>IF($A15=1,FORMS!$C17&amp;" "&amp;FORMS!$D17&amp;" "&amp;FORMS!$F17&amp;" / "&amp;FORMS!$G17&amp;" / "&amp;FORMS!#REF!,"")</f>
        <v/>
      </c>
      <c r="C15" s="217"/>
      <c r="D15" s="217"/>
      <c r="E15" s="217" t="str">
        <f>IF($A15=1,FORMS!$L17,"")</f>
        <v/>
      </c>
      <c r="F15" s="217"/>
      <c r="G15" s="82" t="str">
        <f>IF($A15=1,FORMS!$J17,"")</f>
        <v/>
      </c>
      <c r="H15" s="82" t="str">
        <f>IF($A15=1,FORMS!$K17,"")</f>
        <v/>
      </c>
      <c r="I15" s="17" t="str">
        <f>IF($A15=1,(COUNTIF(FORMS!$M17:$O17,"SINGLE")),"")</f>
        <v/>
      </c>
      <c r="J15" s="17" t="str">
        <f>IF($A15=1,(COUNTIF(FORMS!$M17:$O17,"TWIN")),"")</f>
        <v/>
      </c>
      <c r="K15" s="17" t="str">
        <f>IF($A15=1,(COUNTIF(FORMS!$M17:$O17,"SINGLE")),"")</f>
        <v/>
      </c>
      <c r="L15" s="17" t="str">
        <f>IF($A15=1,(COUNTIF(FORMS!$M17:$O17,"TWIN")),"")</f>
        <v/>
      </c>
      <c r="M15" s="194">
        <f>IF($A15=1,(($I15*(VLOOKUP(E15&amp;""&amp;"SINGLE",BASE!$A$250:$C$261,2,FALSE)))+($J15*(VLOOKUP(E15&amp;""&amp;"TWIN",BASE!$A$250:$C$261,3,FALSE))))+IF(K15="YES",30,0)+IF(L15="YES",30,0),IF(K15="YES",30,0)+IF(L15="YES",30,0))</f>
        <v>0</v>
      </c>
      <c r="N15" s="195"/>
      <c r="O15" s="196"/>
      <c r="P15" s="8"/>
      <c r="Q15" s="8"/>
      <c r="S15" s="8"/>
      <c r="T15" s="8"/>
      <c r="U15" s="8"/>
      <c r="AC15" s="71" t="e">
        <f>$E15&amp;" "&amp;#REF!</f>
        <v>#REF!</v>
      </c>
    </row>
    <row r="16" spans="1:29" ht="15" thickBot="1" x14ac:dyDescent="0.35">
      <c r="A16" s="15">
        <f>IF(FORMS!$D18="",0,1)</f>
        <v>0</v>
      </c>
      <c r="B16" s="216" t="str">
        <f>IF($A16=1,FORMS!$C18&amp;" "&amp;FORMS!$D18&amp;" "&amp;FORMS!$F18&amp;" / "&amp;FORMS!$G18&amp;" / "&amp;FORMS!#REF!,"")</f>
        <v/>
      </c>
      <c r="C16" s="217"/>
      <c r="D16" s="217"/>
      <c r="E16" s="217" t="str">
        <f>IF($A16=1,FORMS!$L18,"")</f>
        <v/>
      </c>
      <c r="F16" s="217"/>
      <c r="G16" s="82" t="str">
        <f>IF($A16=1,FORMS!$J18,"")</f>
        <v/>
      </c>
      <c r="H16" s="82" t="str">
        <f>IF($A16=1,FORMS!$K18,"")</f>
        <v/>
      </c>
      <c r="I16" s="17" t="str">
        <f>IF($A16=1,(COUNTIF(FORMS!$M18:$O18,"SINGLE")),"")</f>
        <v/>
      </c>
      <c r="J16" s="17" t="str">
        <f>IF($A16=1,(COUNTIF(FORMS!$M18:$O18,"TWIN")),"")</f>
        <v/>
      </c>
      <c r="K16" s="17" t="str">
        <f>IF($A16=1,(COUNTIF(FORMS!$M18:$O18,"SINGLE")),"")</f>
        <v/>
      </c>
      <c r="L16" s="17" t="str">
        <f>IF($A16=1,(COUNTIF(FORMS!$M18:$O18,"TWIN")),"")</f>
        <v/>
      </c>
      <c r="M16" s="194">
        <f>IF($A16=1,(($I16*(VLOOKUP(E16&amp;""&amp;"SINGLE",BASE!$A$250:$C$261,2,FALSE)))+($J16*(VLOOKUP(E16&amp;""&amp;"TWIN",BASE!$A$250:$C$261,3,FALSE))))+IF(K16="YES",30,0)+IF(L16="YES",30,0),IF(K16="YES",30,0)+IF(L16="YES",30,0))</f>
        <v>0</v>
      </c>
      <c r="N16" s="195"/>
      <c r="O16" s="196"/>
      <c r="P16" s="8"/>
      <c r="Q16" s="8"/>
      <c r="S16" s="8"/>
      <c r="T16" s="8"/>
      <c r="U16" s="8"/>
      <c r="AC16" s="71" t="e">
        <f>$E16&amp;" "&amp;#REF!</f>
        <v>#REF!</v>
      </c>
    </row>
    <row r="17" spans="1:29" ht="15" thickBot="1" x14ac:dyDescent="0.35">
      <c r="A17" s="15">
        <f>IF(FORMS!$D19="",0,1)</f>
        <v>0</v>
      </c>
      <c r="B17" s="216" t="str">
        <f>IF($A17=1,FORMS!$C19&amp;" "&amp;FORMS!$D19&amp;" "&amp;FORMS!$F19&amp;" / "&amp;FORMS!$G19&amp;" / "&amp;FORMS!#REF!,"")</f>
        <v/>
      </c>
      <c r="C17" s="217"/>
      <c r="D17" s="217"/>
      <c r="E17" s="217" t="str">
        <f>IF($A17=1,FORMS!$L19,"")</f>
        <v/>
      </c>
      <c r="F17" s="217"/>
      <c r="G17" s="82" t="str">
        <f>IF($A17=1,FORMS!$J19,"")</f>
        <v/>
      </c>
      <c r="H17" s="82" t="str">
        <f>IF($A17=1,FORMS!$K19,"")</f>
        <v/>
      </c>
      <c r="I17" s="17" t="str">
        <f>IF($A17=1,(COUNTIF(FORMS!$M19:$O19,"SINGLE")),"")</f>
        <v/>
      </c>
      <c r="J17" s="17" t="str">
        <f>IF($A17=1,(COUNTIF(FORMS!$M19:$O19,"TWIN")),"")</f>
        <v/>
      </c>
      <c r="K17" s="17" t="str">
        <f>IF($A17=1,(COUNTIF(FORMS!$M19:$O19,"SINGLE")),"")</f>
        <v/>
      </c>
      <c r="L17" s="17" t="str">
        <f>IF($A17=1,(COUNTIF(FORMS!$M19:$O19,"TWIN")),"")</f>
        <v/>
      </c>
      <c r="M17" s="194">
        <f>IF($A17=1,(($I17*(VLOOKUP(E17&amp;""&amp;"SINGLE",BASE!$A$250:$C$261,2,FALSE)))+($J17*(VLOOKUP(E17&amp;""&amp;"TWIN",BASE!$A$250:$C$261,3,FALSE))))+IF(K17="YES",30,0)+IF(L17="YES",30,0),IF(K17="YES",30,0)+IF(L17="YES",30,0))</f>
        <v>0</v>
      </c>
      <c r="N17" s="195"/>
      <c r="O17" s="196"/>
      <c r="S17" s="8"/>
      <c r="T17" s="8"/>
      <c r="U17" s="8"/>
      <c r="AC17" s="71" t="e">
        <f>$E17&amp;" "&amp;#REF!</f>
        <v>#REF!</v>
      </c>
    </row>
    <row r="18" spans="1:29" ht="15" thickBot="1" x14ac:dyDescent="0.35">
      <c r="A18" s="15">
        <f>IF(FORMS!$D20="",0,1)</f>
        <v>0</v>
      </c>
      <c r="B18" s="216" t="str">
        <f>IF($A18=1,FORMS!$C20&amp;" "&amp;FORMS!$D20&amp;" "&amp;FORMS!$F20&amp;" / "&amp;FORMS!$G20&amp;" / "&amp;FORMS!#REF!,"")</f>
        <v/>
      </c>
      <c r="C18" s="217"/>
      <c r="D18" s="217"/>
      <c r="E18" s="217" t="str">
        <f>IF($A18=1,FORMS!$L20,"")</f>
        <v/>
      </c>
      <c r="F18" s="217"/>
      <c r="G18" s="82" t="str">
        <f>IF($A18=1,FORMS!$J20,"")</f>
        <v/>
      </c>
      <c r="H18" s="82" t="str">
        <f>IF($A18=1,FORMS!$K20,"")</f>
        <v/>
      </c>
      <c r="I18" s="17" t="str">
        <f>IF($A18=1,(COUNTIF(FORMS!$M20:$O20,"SINGLE")),"")</f>
        <v/>
      </c>
      <c r="J18" s="17" t="str">
        <f>IF($A18=1,(COUNTIF(FORMS!$M20:$O20,"TWIN")),"")</f>
        <v/>
      </c>
      <c r="K18" s="17" t="str">
        <f>IF($A18=1,(COUNTIF(FORMS!$M20:$O20,"SINGLE")),"")</f>
        <v/>
      </c>
      <c r="L18" s="17" t="str">
        <f>IF($A18=1,(COUNTIF(FORMS!$M20:$O20,"TWIN")),"")</f>
        <v/>
      </c>
      <c r="M18" s="194">
        <f>IF($A18=1,(($I18*(VLOOKUP(E18&amp;""&amp;"SINGLE",BASE!$A$250:$C$261,2,FALSE)))+($J18*(VLOOKUP(E18&amp;""&amp;"TWIN",BASE!$A$250:$C$261,3,FALSE))))+IF(K18="YES",30,0)+IF(L18="YES",30,0),IF(K18="YES",30,0)+IF(L18="YES",30,0))</f>
        <v>0</v>
      </c>
      <c r="N18" s="195"/>
      <c r="O18" s="196"/>
      <c r="S18" s="8"/>
      <c r="T18" s="8"/>
      <c r="U18" s="8"/>
      <c r="AC18" s="71" t="e">
        <f>$E18&amp;" "&amp;#REF!</f>
        <v>#REF!</v>
      </c>
    </row>
    <row r="19" spans="1:29" ht="15" thickBot="1" x14ac:dyDescent="0.35">
      <c r="A19" s="15">
        <f>IF(FORMS!$D21="",0,1)</f>
        <v>0</v>
      </c>
      <c r="B19" s="216" t="str">
        <f>IF($A19=1,FORMS!$C21&amp;" "&amp;FORMS!$D21&amp;" "&amp;FORMS!$F21&amp;" / "&amp;FORMS!$G21&amp;" / "&amp;FORMS!#REF!,"")</f>
        <v/>
      </c>
      <c r="C19" s="217"/>
      <c r="D19" s="217"/>
      <c r="E19" s="217" t="str">
        <f>IF($A19=1,FORMS!$L21,"")</f>
        <v/>
      </c>
      <c r="F19" s="217"/>
      <c r="G19" s="82" t="str">
        <f>IF($A19=1,FORMS!$J21,"")</f>
        <v/>
      </c>
      <c r="H19" s="82" t="str">
        <f>IF($A19=1,FORMS!$K21,"")</f>
        <v/>
      </c>
      <c r="I19" s="17" t="str">
        <f>IF($A19=1,(COUNTIF(FORMS!$M21:$O21,"SINGLE")),"")</f>
        <v/>
      </c>
      <c r="J19" s="17" t="str">
        <f>IF($A19=1,(COUNTIF(FORMS!$M21:$O21,"TWIN")),"")</f>
        <v/>
      </c>
      <c r="K19" s="17" t="str">
        <f>IF($A19=1,(COUNTIF(FORMS!$M21:$O21,"SINGLE")),"")</f>
        <v/>
      </c>
      <c r="L19" s="17" t="str">
        <f>IF($A19=1,(COUNTIF(FORMS!$M21:$O21,"TWIN")),"")</f>
        <v/>
      </c>
      <c r="M19" s="194">
        <f>IF($A19=1,(($I19*(VLOOKUP(E19&amp;""&amp;"SINGLE",BASE!$A$250:$C$261,2,FALSE)))+($J19*(VLOOKUP(E19&amp;""&amp;"TWIN",BASE!$A$250:$C$261,3,FALSE))))+IF(K19="YES",30,0)+IF(L19="YES",30,0),IF(K19="YES",30,0)+IF(L19="YES",30,0))</f>
        <v>0</v>
      </c>
      <c r="N19" s="195"/>
      <c r="O19" s="196"/>
      <c r="S19" s="8"/>
      <c r="T19" s="8"/>
      <c r="U19" s="8"/>
      <c r="AC19" s="71" t="e">
        <f>$E19&amp;" "&amp;#REF!</f>
        <v>#REF!</v>
      </c>
    </row>
    <row r="20" spans="1:29" ht="15" thickBot="1" x14ac:dyDescent="0.35">
      <c r="A20" s="15">
        <f>IF(FORMS!$D22="",0,1)</f>
        <v>0</v>
      </c>
      <c r="B20" s="216" t="str">
        <f>IF($A20=1,FORMS!$C22&amp;" "&amp;FORMS!$D22&amp;" "&amp;FORMS!$F22&amp;" / "&amp;FORMS!$G22&amp;" / "&amp;FORMS!#REF!,"")</f>
        <v/>
      </c>
      <c r="C20" s="217"/>
      <c r="D20" s="217"/>
      <c r="E20" s="217" t="str">
        <f>IF($A20=1,FORMS!$L22,"")</f>
        <v/>
      </c>
      <c r="F20" s="217"/>
      <c r="G20" s="82" t="str">
        <f>IF($A20=1,FORMS!$J22,"")</f>
        <v/>
      </c>
      <c r="H20" s="82" t="str">
        <f>IF($A20=1,FORMS!$K22,"")</f>
        <v/>
      </c>
      <c r="I20" s="17" t="str">
        <f>IF($A20=1,(COUNTIF(FORMS!$M22:$O22,"SINGLE")),"")</f>
        <v/>
      </c>
      <c r="J20" s="17" t="str">
        <f>IF($A20=1,(COUNTIF(FORMS!$M22:$O22,"TWIN")),"")</f>
        <v/>
      </c>
      <c r="K20" s="17" t="str">
        <f>IF($A20=1,(COUNTIF(FORMS!$M22:$O22,"SINGLE")),"")</f>
        <v/>
      </c>
      <c r="L20" s="17" t="str">
        <f>IF($A20=1,(COUNTIF(FORMS!$M22:$O22,"TWIN")),"")</f>
        <v/>
      </c>
      <c r="M20" s="194">
        <f>IF($A20=1,(($I20*(VLOOKUP(E20&amp;""&amp;"SINGLE",BASE!$A$250:$C$261,2,FALSE)))+($J20*(VLOOKUP(E20&amp;""&amp;"TWIN",BASE!$A$250:$C$261,3,FALSE))))+IF(K20="YES",30,0)+IF(L20="YES",30,0),IF(K20="YES",30,0)+IF(L20="YES",30,0))</f>
        <v>0</v>
      </c>
      <c r="N20" s="195"/>
      <c r="O20" s="196"/>
      <c r="S20" s="8"/>
      <c r="T20" s="8"/>
      <c r="U20" s="8"/>
      <c r="AC20" s="71" t="e">
        <f>$E20&amp;" "&amp;#REF!</f>
        <v>#REF!</v>
      </c>
    </row>
    <row r="21" spans="1:29" ht="15" thickBot="1" x14ac:dyDescent="0.35">
      <c r="A21" s="15">
        <f>IF(FORMS!$D23="",0,1)</f>
        <v>0</v>
      </c>
      <c r="B21" s="216" t="str">
        <f>IF($A21=1,FORMS!$C23&amp;" "&amp;FORMS!$D23&amp;" "&amp;FORMS!$F23&amp;" / "&amp;FORMS!$G23&amp;" / "&amp;FORMS!#REF!,"")</f>
        <v/>
      </c>
      <c r="C21" s="217"/>
      <c r="D21" s="217"/>
      <c r="E21" s="217" t="str">
        <f>IF($A21=1,FORMS!$L23,"")</f>
        <v/>
      </c>
      <c r="F21" s="217"/>
      <c r="G21" s="82" t="str">
        <f>IF($A21=1,FORMS!$J23,"")</f>
        <v/>
      </c>
      <c r="H21" s="82" t="str">
        <f>IF($A21=1,FORMS!$K23,"")</f>
        <v/>
      </c>
      <c r="I21" s="17" t="str">
        <f>IF($A21=1,(COUNTIF(FORMS!$M23:$O23,"SINGLE")),"")</f>
        <v/>
      </c>
      <c r="J21" s="17" t="str">
        <f>IF($A21=1,(COUNTIF(FORMS!$M23:$O23,"TWIN")),"")</f>
        <v/>
      </c>
      <c r="K21" s="17" t="str">
        <f>IF($A21=1,(COUNTIF(FORMS!$M23:$O23,"SINGLE")),"")</f>
        <v/>
      </c>
      <c r="L21" s="17" t="str">
        <f>IF($A21=1,(COUNTIF(FORMS!$M23:$O23,"TWIN")),"")</f>
        <v/>
      </c>
      <c r="M21" s="194">
        <f>IF($A21=1,(($I21*(VLOOKUP(E21&amp;""&amp;"SINGLE",BASE!$A$250:$C$261,2,FALSE)))+($J21*(VLOOKUP(E21&amp;""&amp;"TWIN",BASE!$A$250:$C$261,3,FALSE))))+IF(K21="YES",30,0)+IF(L21="YES",30,0),IF(K21="YES",30,0)+IF(L21="YES",30,0))</f>
        <v>0</v>
      </c>
      <c r="N21" s="195"/>
      <c r="O21" s="196"/>
      <c r="S21" s="8"/>
      <c r="T21" s="8"/>
      <c r="U21" s="8"/>
      <c r="AC21" s="71" t="e">
        <f>$E21&amp;" "&amp;#REF!</f>
        <v>#REF!</v>
      </c>
    </row>
    <row r="22" spans="1:29" ht="15" thickBot="1" x14ac:dyDescent="0.35">
      <c r="A22" s="15">
        <f>IF(FORMS!$D24="",0,1)</f>
        <v>0</v>
      </c>
      <c r="B22" s="216" t="str">
        <f>IF($A22=1,FORMS!$C24&amp;" "&amp;FORMS!$D24&amp;" "&amp;FORMS!$F24&amp;" / "&amp;FORMS!$G24&amp;" / "&amp;FORMS!#REF!,"")</f>
        <v/>
      </c>
      <c r="C22" s="217"/>
      <c r="D22" s="217"/>
      <c r="E22" s="217" t="str">
        <f>IF($A22=1,FORMS!$L24,"")</f>
        <v/>
      </c>
      <c r="F22" s="217"/>
      <c r="G22" s="82" t="str">
        <f>IF($A22=1,FORMS!$J24,"")</f>
        <v/>
      </c>
      <c r="H22" s="82" t="str">
        <f>IF($A22=1,FORMS!$K24,"")</f>
        <v/>
      </c>
      <c r="I22" s="17" t="str">
        <f>IF($A22=1,(COUNTIF(FORMS!$M24:$O24,"SINGLE")),"")</f>
        <v/>
      </c>
      <c r="J22" s="17" t="str">
        <f>IF($A22=1,(COUNTIF(FORMS!$M24:$O24,"TWIN")),"")</f>
        <v/>
      </c>
      <c r="K22" s="17" t="str">
        <f>IF($A22=1,(COUNTIF(FORMS!$M24:$O24,"SINGLE")),"")</f>
        <v/>
      </c>
      <c r="L22" s="17" t="str">
        <f>IF($A22=1,(COUNTIF(FORMS!$M24:$O24,"TWIN")),"")</f>
        <v/>
      </c>
      <c r="M22" s="194">
        <f>IF($A22=1,(($I22*(VLOOKUP(E22&amp;""&amp;"SINGLE",BASE!$A$250:$C$261,2,FALSE)))+($J22*(VLOOKUP(E22&amp;""&amp;"TWIN",BASE!$A$250:$C$261,3,FALSE))))+IF(K22="YES",30,0)+IF(L22="YES",30,0),IF(K22="YES",30,0)+IF(L22="YES",30,0))</f>
        <v>0</v>
      </c>
      <c r="N22" s="195"/>
      <c r="O22" s="196"/>
      <c r="S22" s="8"/>
      <c r="T22" s="8"/>
      <c r="U22" s="8"/>
      <c r="AC22" s="71" t="e">
        <f>$E22&amp;" "&amp;#REF!</f>
        <v>#REF!</v>
      </c>
    </row>
    <row r="23" spans="1:29" ht="15" thickBot="1" x14ac:dyDescent="0.35">
      <c r="A23" s="15">
        <f>IF(FORMS!$D25="",0,1)</f>
        <v>0</v>
      </c>
      <c r="B23" s="216" t="str">
        <f>IF($A23=1,FORMS!$C25&amp;" "&amp;FORMS!$D25&amp;" "&amp;FORMS!$F25&amp;" / "&amp;FORMS!$G25&amp;" / "&amp;FORMS!#REF!,"")</f>
        <v/>
      </c>
      <c r="C23" s="217"/>
      <c r="D23" s="217"/>
      <c r="E23" s="217" t="str">
        <f>IF($A23=1,FORMS!$L25,"")</f>
        <v/>
      </c>
      <c r="F23" s="217"/>
      <c r="G23" s="82" t="str">
        <f>IF($A23=1,FORMS!$J25,"")</f>
        <v/>
      </c>
      <c r="H23" s="82" t="str">
        <f>IF($A23=1,FORMS!$K25,"")</f>
        <v/>
      </c>
      <c r="I23" s="17" t="str">
        <f>IF($A23=1,(COUNTIF(FORMS!$M25:$O25,"SINGLE")),"")</f>
        <v/>
      </c>
      <c r="J23" s="17" t="str">
        <f>IF($A23=1,(COUNTIF(FORMS!$M25:$O25,"TWIN")),"")</f>
        <v/>
      </c>
      <c r="K23" s="17" t="str">
        <f>IF($A23=1,(COUNTIF(FORMS!$M25:$O25,"SINGLE")),"")</f>
        <v/>
      </c>
      <c r="L23" s="17" t="str">
        <f>IF($A23=1,(COUNTIF(FORMS!$M25:$O25,"TWIN")),"")</f>
        <v/>
      </c>
      <c r="M23" s="194">
        <f>IF($A23=1,(($I23*(VLOOKUP(E23&amp;""&amp;"SINGLE",BASE!$A$250:$C$261,2,FALSE)))+($J23*(VLOOKUP(E23&amp;""&amp;"TWIN",BASE!$A$250:$C$261,3,FALSE))))+IF(K23="YES",30,0)+IF(L23="YES",30,0),IF(K23="YES",30,0)+IF(L23="YES",30,0))</f>
        <v>0</v>
      </c>
      <c r="N23" s="195"/>
      <c r="O23" s="196"/>
      <c r="S23" s="8"/>
      <c r="T23" s="8"/>
      <c r="U23" s="8"/>
      <c r="AC23" s="71" t="e">
        <f>$E23&amp;" "&amp;#REF!</f>
        <v>#REF!</v>
      </c>
    </row>
    <row r="24" spans="1:29" ht="15" thickBot="1" x14ac:dyDescent="0.35">
      <c r="A24" s="15">
        <f>IF(FORMS!$D26="",0,1)</f>
        <v>0</v>
      </c>
      <c r="B24" s="216" t="str">
        <f>IF($A24=1,FORMS!$C26&amp;" "&amp;FORMS!$D26&amp;" "&amp;FORMS!$F26&amp;" / "&amp;FORMS!$G26&amp;" / "&amp;FORMS!#REF!,"")</f>
        <v/>
      </c>
      <c r="C24" s="217"/>
      <c r="D24" s="217"/>
      <c r="E24" s="217" t="str">
        <f>IF($A24=1,FORMS!$L26,"")</f>
        <v/>
      </c>
      <c r="F24" s="217"/>
      <c r="G24" s="82" t="str">
        <f>IF($A24=1,FORMS!$J26,"")</f>
        <v/>
      </c>
      <c r="H24" s="82" t="str">
        <f>IF($A24=1,FORMS!$K26,"")</f>
        <v/>
      </c>
      <c r="I24" s="17" t="str">
        <f>IF($A24=1,(COUNTIF(FORMS!$M26:$O26,"SINGLE")),"")</f>
        <v/>
      </c>
      <c r="J24" s="17" t="str">
        <f>IF($A24=1,(COUNTIF(FORMS!$M26:$O26,"TWIN")),"")</f>
        <v/>
      </c>
      <c r="K24" s="17" t="str">
        <f>IF($A24=1,(COUNTIF(FORMS!$M26:$O26,"SINGLE")),"")</f>
        <v/>
      </c>
      <c r="L24" s="17" t="str">
        <f>IF($A24=1,(COUNTIF(FORMS!$M26:$O26,"TWIN")),"")</f>
        <v/>
      </c>
      <c r="M24" s="194">
        <f>IF($A24=1,(($I24*(VLOOKUP(E24&amp;""&amp;"SINGLE",BASE!$A$250:$C$261,2,FALSE)))+($J24*(VLOOKUP(E24&amp;""&amp;"TWIN",BASE!$A$250:$C$261,3,FALSE))))+IF(K24="YES",30,0)+IF(L24="YES",30,0),IF(K24="YES",30,0)+IF(L24="YES",30,0))</f>
        <v>0</v>
      </c>
      <c r="N24" s="195"/>
      <c r="O24" s="196"/>
      <c r="S24" s="8"/>
      <c r="T24" s="8"/>
      <c r="U24" s="8"/>
      <c r="AC24" s="71" t="e">
        <f>$E24&amp;" "&amp;#REF!</f>
        <v>#REF!</v>
      </c>
    </row>
    <row r="25" spans="1:29" ht="15" thickBot="1" x14ac:dyDescent="0.35">
      <c r="A25" s="15">
        <f>IF(FORMS!$D27="",0,1)</f>
        <v>0</v>
      </c>
      <c r="B25" s="216" t="str">
        <f>IF($A25=1,FORMS!$C27&amp;" "&amp;FORMS!$D27&amp;" "&amp;FORMS!$F27&amp;" / "&amp;FORMS!$G27&amp;" / "&amp;FORMS!#REF!,"")</f>
        <v/>
      </c>
      <c r="C25" s="217"/>
      <c r="D25" s="217"/>
      <c r="E25" s="217" t="str">
        <f>IF($A25=1,FORMS!$L27,"")</f>
        <v/>
      </c>
      <c r="F25" s="217"/>
      <c r="G25" s="82" t="str">
        <f>IF($A25=1,FORMS!$J27,"")</f>
        <v/>
      </c>
      <c r="H25" s="82" t="str">
        <f>IF($A25=1,FORMS!$K27,"")</f>
        <v/>
      </c>
      <c r="I25" s="17" t="str">
        <f>IF($A25=1,(COUNTIF(FORMS!$M27:$O27,"SINGLE")),"")</f>
        <v/>
      </c>
      <c r="J25" s="17" t="str">
        <f>IF($A25=1,(COUNTIF(FORMS!$M27:$O27,"TWIN")),"")</f>
        <v/>
      </c>
      <c r="K25" s="17" t="str">
        <f>IF($A25=1,(COUNTIF(FORMS!$M27:$O27,"SINGLE")),"")</f>
        <v/>
      </c>
      <c r="L25" s="17" t="str">
        <f>IF($A25=1,(COUNTIF(FORMS!$M27:$O27,"TWIN")),"")</f>
        <v/>
      </c>
      <c r="M25" s="194">
        <f>IF($A25=1,(($I25*(VLOOKUP(E25&amp;""&amp;"SINGLE",BASE!$A$250:$C$261,2,FALSE)))+($J25*(VLOOKUP(E25&amp;""&amp;"TWIN",BASE!$A$250:$C$261,3,FALSE))))+IF(K25="YES",30,0)+IF(L25="YES",30,0),IF(K25="YES",30,0)+IF(L25="YES",30,0))</f>
        <v>0</v>
      </c>
      <c r="N25" s="195"/>
      <c r="O25" s="196"/>
      <c r="S25" s="8"/>
      <c r="T25" s="8"/>
      <c r="U25" s="8"/>
      <c r="AC25" s="71" t="e">
        <f>$E25&amp;" "&amp;#REF!</f>
        <v>#REF!</v>
      </c>
    </row>
    <row r="26" spans="1:29" ht="15" thickBot="1" x14ac:dyDescent="0.35">
      <c r="A26" s="15">
        <f>IF(FORMS!$D28="",0,1)</f>
        <v>0</v>
      </c>
      <c r="B26" s="216" t="str">
        <f>IF($A26=1,FORMS!$C28&amp;" "&amp;FORMS!$D28&amp;" "&amp;FORMS!$F28&amp;" / "&amp;FORMS!$G28&amp;" / "&amp;FORMS!#REF!,"")</f>
        <v/>
      </c>
      <c r="C26" s="217"/>
      <c r="D26" s="217"/>
      <c r="E26" s="217" t="str">
        <f>IF($A26=1,FORMS!$L28,"")</f>
        <v/>
      </c>
      <c r="F26" s="217"/>
      <c r="G26" s="82" t="str">
        <f>IF($A26=1,FORMS!$J28,"")</f>
        <v/>
      </c>
      <c r="H26" s="82" t="str">
        <f>IF($A26=1,FORMS!$K28,"")</f>
        <v/>
      </c>
      <c r="I26" s="17" t="str">
        <f>IF($A26=1,(COUNTIF(FORMS!$M28:$O28,"SINGLE")),"")</f>
        <v/>
      </c>
      <c r="J26" s="17" t="str">
        <f>IF($A26=1,(COUNTIF(FORMS!$M28:$O28,"TWIN")),"")</f>
        <v/>
      </c>
      <c r="K26" s="17" t="str">
        <f>IF($A26=1,(COUNTIF(FORMS!$M28:$O28,"SINGLE")),"")</f>
        <v/>
      </c>
      <c r="L26" s="17" t="str">
        <f>IF($A26=1,(COUNTIF(FORMS!$M28:$O28,"TWIN")),"")</f>
        <v/>
      </c>
      <c r="M26" s="194">
        <f>IF($A26=1,(($I26*(VLOOKUP(E26&amp;""&amp;"SINGLE",BASE!$A$250:$C$261,2,FALSE)))+($J26*(VLOOKUP(E26&amp;""&amp;"TWIN",BASE!$A$250:$C$261,3,FALSE))))+IF(K26="YES",30,0)+IF(L26="YES",30,0),IF(K26="YES",30,0)+IF(L26="YES",30,0))</f>
        <v>0</v>
      </c>
      <c r="N26" s="195"/>
      <c r="O26" s="196"/>
      <c r="S26" s="8"/>
      <c r="T26" s="8"/>
      <c r="U26" s="8"/>
      <c r="AC26" s="71" t="e">
        <f>$E26&amp;" "&amp;#REF!</f>
        <v>#REF!</v>
      </c>
    </row>
    <row r="27" spans="1:29" ht="15" thickBot="1" x14ac:dyDescent="0.35">
      <c r="A27" s="15">
        <f>IF(FORMS!$D29="",0,1)</f>
        <v>0</v>
      </c>
      <c r="B27" s="216" t="str">
        <f>IF($A27=1,FORMS!$C29&amp;" "&amp;FORMS!$D29&amp;" "&amp;FORMS!$F29&amp;" / "&amp;FORMS!$G29&amp;" / "&amp;FORMS!#REF!,"")</f>
        <v/>
      </c>
      <c r="C27" s="217"/>
      <c r="D27" s="217"/>
      <c r="E27" s="217" t="str">
        <f>IF($A27=1,FORMS!$L29,"")</f>
        <v/>
      </c>
      <c r="F27" s="217"/>
      <c r="G27" s="82" t="str">
        <f>IF($A27=1,FORMS!$J29,"")</f>
        <v/>
      </c>
      <c r="H27" s="82" t="str">
        <f>IF($A27=1,FORMS!$K29,"")</f>
        <v/>
      </c>
      <c r="I27" s="17" t="str">
        <f>IF($A27=1,(COUNTIF(FORMS!$M29:$O29,"SINGLE")),"")</f>
        <v/>
      </c>
      <c r="J27" s="17" t="str">
        <f>IF($A27=1,(COUNTIF(FORMS!$M29:$O29,"TWIN")),"")</f>
        <v/>
      </c>
      <c r="K27" s="17" t="str">
        <f>IF($A27=1,(COUNTIF(FORMS!$M29:$O29,"SINGLE")),"")</f>
        <v/>
      </c>
      <c r="L27" s="17" t="str">
        <f>IF($A27=1,(COUNTIF(FORMS!$M29:$O29,"TWIN")),"")</f>
        <v/>
      </c>
      <c r="M27" s="194">
        <f>IF($A27=1,(($I27*(VLOOKUP(E27&amp;""&amp;"SINGLE",BASE!$A$250:$C$261,2,FALSE)))+($J27*(VLOOKUP(E27&amp;""&amp;"TWIN",BASE!$A$250:$C$261,3,FALSE))))+IF(K27="YES",30,0)+IF(L27="YES",30,0),IF(K27="YES",30,0)+IF(L27="YES",30,0))</f>
        <v>0</v>
      </c>
      <c r="N27" s="195"/>
      <c r="O27" s="196"/>
      <c r="S27" s="8"/>
      <c r="T27" s="8"/>
      <c r="U27" s="8"/>
      <c r="AC27" s="71" t="e">
        <f>$E27&amp;" "&amp;#REF!</f>
        <v>#REF!</v>
      </c>
    </row>
    <row r="28" spans="1:29" ht="15" thickBot="1" x14ac:dyDescent="0.35">
      <c r="A28" s="15">
        <f>IF(FORMS!$D30="",0,1)</f>
        <v>0</v>
      </c>
      <c r="B28" s="216" t="str">
        <f>IF($A28=1,FORMS!$C30&amp;" "&amp;FORMS!$D30&amp;" "&amp;FORMS!$F30&amp;" / "&amp;FORMS!$G30&amp;" / "&amp;FORMS!#REF!,"")</f>
        <v/>
      </c>
      <c r="C28" s="217"/>
      <c r="D28" s="217"/>
      <c r="E28" s="217" t="str">
        <f>IF($A28=1,FORMS!$L30,"")</f>
        <v/>
      </c>
      <c r="F28" s="217"/>
      <c r="G28" s="82" t="str">
        <f>IF($A28=1,FORMS!$J30,"")</f>
        <v/>
      </c>
      <c r="H28" s="82" t="str">
        <f>IF($A28=1,FORMS!$K30,"")</f>
        <v/>
      </c>
      <c r="I28" s="17" t="str">
        <f>IF($A28=1,(COUNTIF(FORMS!$M30:$O30,"SINGLE")),"")</f>
        <v/>
      </c>
      <c r="J28" s="17" t="str">
        <f>IF($A28=1,(COUNTIF(FORMS!$M30:$O30,"TWIN")),"")</f>
        <v/>
      </c>
      <c r="K28" s="17" t="str">
        <f>IF($A28=1,(COUNTIF(FORMS!$M30:$O30,"SINGLE")),"")</f>
        <v/>
      </c>
      <c r="L28" s="17" t="str">
        <f>IF($A28=1,(COUNTIF(FORMS!$M30:$O30,"TWIN")),"")</f>
        <v/>
      </c>
      <c r="M28" s="194">
        <f>IF($A28=1,(($I28*(VLOOKUP(E28&amp;""&amp;"SINGLE",BASE!$A$250:$C$261,2,FALSE)))+($J28*(VLOOKUP(E28&amp;""&amp;"TWIN",BASE!$A$250:$C$261,3,FALSE))))+IF(K28="YES",30,0)+IF(L28="YES",30,0),IF(K28="YES",30,0)+IF(L28="YES",30,0))</f>
        <v>0</v>
      </c>
      <c r="N28" s="195"/>
      <c r="O28" s="196"/>
      <c r="S28" s="8"/>
      <c r="T28" s="8"/>
      <c r="U28" s="8"/>
      <c r="AC28" s="71" t="e">
        <f>$E28&amp;" "&amp;#REF!</f>
        <v>#REF!</v>
      </c>
    </row>
    <row r="29" spans="1:29" ht="15" thickBot="1" x14ac:dyDescent="0.35">
      <c r="A29" s="15">
        <f>IF(FORMS!$D31="",0,1)</f>
        <v>0</v>
      </c>
      <c r="B29" s="216" t="str">
        <f>IF($A29=1,FORMS!$C31&amp;" "&amp;FORMS!$D31&amp;" "&amp;FORMS!$F31&amp;" / "&amp;FORMS!$G31&amp;" / "&amp;FORMS!#REF!,"")</f>
        <v/>
      </c>
      <c r="C29" s="217"/>
      <c r="D29" s="217"/>
      <c r="E29" s="217" t="str">
        <f>IF($A29=1,FORMS!$L31,"")</f>
        <v/>
      </c>
      <c r="F29" s="217"/>
      <c r="G29" s="82" t="str">
        <f>IF($A29=1,FORMS!$J31,"")</f>
        <v/>
      </c>
      <c r="H29" s="82" t="str">
        <f>IF($A29=1,FORMS!$K31,"")</f>
        <v/>
      </c>
      <c r="I29" s="17" t="str">
        <f>IF($A29=1,(COUNTIF(FORMS!$M31:$O31,"SINGLE")),"")</f>
        <v/>
      </c>
      <c r="J29" s="17" t="str">
        <f>IF($A29=1,(COUNTIF(FORMS!$M31:$O31,"TWIN")),"")</f>
        <v/>
      </c>
      <c r="K29" s="17" t="str">
        <f>IF($A29=1,(COUNTIF(FORMS!$M31:$O31,"SINGLE")),"")</f>
        <v/>
      </c>
      <c r="L29" s="17" t="str">
        <f>IF($A29=1,(COUNTIF(FORMS!$M31:$O31,"TWIN")),"")</f>
        <v/>
      </c>
      <c r="M29" s="194">
        <f>IF($A29=1,(($I29*(VLOOKUP(E29&amp;""&amp;"SINGLE",BASE!$A$250:$C$261,2,FALSE)))+($J29*(VLOOKUP(E29&amp;""&amp;"TWIN",BASE!$A$250:$C$261,3,FALSE))))+IF(K29="YES",30,0)+IF(L29="YES",30,0),IF(K29="YES",30,0)+IF(L29="YES",30,0))</f>
        <v>0</v>
      </c>
      <c r="N29" s="195"/>
      <c r="O29" s="196"/>
      <c r="S29" s="8"/>
      <c r="T29" s="8"/>
      <c r="U29" s="8"/>
      <c r="AC29" s="71" t="e">
        <f>$E29&amp;" "&amp;#REF!</f>
        <v>#REF!</v>
      </c>
    </row>
    <row r="30" spans="1:29" ht="15" thickBot="1" x14ac:dyDescent="0.35">
      <c r="A30" s="15">
        <f>IF(FORMS!$D32="",0,1)</f>
        <v>0</v>
      </c>
      <c r="B30" s="216" t="str">
        <f>IF($A30=1,FORMS!$C32&amp;" "&amp;FORMS!$D32&amp;" "&amp;FORMS!$F32&amp;" / "&amp;FORMS!$G32&amp;" / "&amp;FORMS!#REF!,"")</f>
        <v/>
      </c>
      <c r="C30" s="217"/>
      <c r="D30" s="217"/>
      <c r="E30" s="217" t="str">
        <f>IF($A30=1,FORMS!$L32,"")</f>
        <v/>
      </c>
      <c r="F30" s="217"/>
      <c r="G30" s="82" t="str">
        <f>IF($A30=1,FORMS!$J32,"")</f>
        <v/>
      </c>
      <c r="H30" s="82" t="str">
        <f>IF($A30=1,FORMS!$K32,"")</f>
        <v/>
      </c>
      <c r="I30" s="17" t="str">
        <f>IF($A30=1,(COUNTIF(FORMS!$M32:$O32,"SINGLE")),"")</f>
        <v/>
      </c>
      <c r="J30" s="17" t="str">
        <f>IF($A30=1,(COUNTIF(FORMS!$M32:$O32,"TWIN")),"")</f>
        <v/>
      </c>
      <c r="K30" s="17" t="str">
        <f>IF($A30=1,(COUNTIF(FORMS!$M32:$O32,"SINGLE")),"")</f>
        <v/>
      </c>
      <c r="L30" s="17" t="str">
        <f>IF($A30=1,(COUNTIF(FORMS!$M32:$O32,"TWIN")),"")</f>
        <v/>
      </c>
      <c r="M30" s="194">
        <f>IF($A30=1,(($I30*(VLOOKUP(E30&amp;""&amp;"SINGLE",BASE!$A$250:$C$261,2,FALSE)))+($J30*(VLOOKUP(E30&amp;""&amp;"TWIN",BASE!$A$250:$C$261,3,FALSE))))+IF(K30="YES",30,0)+IF(L30="YES",30,0),IF(K30="YES",30,0)+IF(L30="YES",30,0))</f>
        <v>0</v>
      </c>
      <c r="N30" s="195"/>
      <c r="O30" s="196"/>
      <c r="S30" s="8"/>
      <c r="T30" s="8"/>
      <c r="U30" s="8"/>
      <c r="AC30" s="71" t="e">
        <f>$E30&amp;" "&amp;#REF!</f>
        <v>#REF!</v>
      </c>
    </row>
    <row r="31" spans="1:29" ht="15" thickBot="1" x14ac:dyDescent="0.35">
      <c r="A31" s="15">
        <f>IF(FORMS!$D33="",0,1)</f>
        <v>0</v>
      </c>
      <c r="B31" s="216" t="str">
        <f>IF($A31=1,FORMS!$C33&amp;" "&amp;FORMS!$D33&amp;" "&amp;FORMS!$F33&amp;" / "&amp;FORMS!$G33&amp;" / "&amp;FORMS!#REF!,"")</f>
        <v/>
      </c>
      <c r="C31" s="217"/>
      <c r="D31" s="217"/>
      <c r="E31" s="217" t="str">
        <f>IF($A31=1,FORMS!$L33,"")</f>
        <v/>
      </c>
      <c r="F31" s="217"/>
      <c r="G31" s="82" t="str">
        <f>IF($A31=1,FORMS!$J33,"")</f>
        <v/>
      </c>
      <c r="H31" s="82" t="str">
        <f>IF($A31=1,FORMS!$K33,"")</f>
        <v/>
      </c>
      <c r="I31" s="17" t="str">
        <f>IF($A31=1,(COUNTIF(FORMS!$M33:$O33,"SINGLE")),"")</f>
        <v/>
      </c>
      <c r="J31" s="17" t="str">
        <f>IF($A31=1,(COUNTIF(FORMS!$M33:$O33,"TWIN")),"")</f>
        <v/>
      </c>
      <c r="K31" s="17" t="str">
        <f>IF($A31=1,(COUNTIF(FORMS!$M33:$O33,"SINGLE")),"")</f>
        <v/>
      </c>
      <c r="L31" s="17" t="str">
        <f>IF($A31=1,(COUNTIF(FORMS!$M33:$O33,"TWIN")),"")</f>
        <v/>
      </c>
      <c r="M31" s="194">
        <f>IF($A31=1,(($I31*(VLOOKUP(E31&amp;""&amp;"SINGLE",BASE!$A$250:$C$261,2,FALSE)))+($J31*(VLOOKUP(E31&amp;""&amp;"TWIN",BASE!$A$250:$C$261,3,FALSE))))+IF(K31="YES",30,0)+IF(L31="YES",30,0),IF(K31="YES",30,0)+IF(L31="YES",30,0))</f>
        <v>0</v>
      </c>
      <c r="N31" s="195"/>
      <c r="O31" s="196"/>
      <c r="S31" s="8"/>
      <c r="T31" s="8"/>
      <c r="U31" s="8"/>
      <c r="AC31" s="71" t="e">
        <f>$E31&amp;" "&amp;#REF!</f>
        <v>#REF!</v>
      </c>
    </row>
    <row r="32" spans="1:29" ht="15" thickBot="1" x14ac:dyDescent="0.35">
      <c r="A32" s="15">
        <f>IF(FORMS!$D34="",0,1)</f>
        <v>0</v>
      </c>
      <c r="B32" s="216" t="str">
        <f>IF($A32=1,FORMS!$C34&amp;" "&amp;FORMS!$D34&amp;" "&amp;FORMS!$F34&amp;" / "&amp;FORMS!$G34&amp;" / "&amp;FORMS!#REF!,"")</f>
        <v/>
      </c>
      <c r="C32" s="217"/>
      <c r="D32" s="217"/>
      <c r="E32" s="217" t="str">
        <f>IF($A32=1,FORMS!$L34,"")</f>
        <v/>
      </c>
      <c r="F32" s="217"/>
      <c r="G32" s="82" t="str">
        <f>IF($A32=1,FORMS!$J34,"")</f>
        <v/>
      </c>
      <c r="H32" s="82" t="str">
        <f>IF($A32=1,FORMS!$K34,"")</f>
        <v/>
      </c>
      <c r="I32" s="17" t="str">
        <f>IF($A32=1,(COUNTIF(FORMS!$M34:$O34,"SINGLE")),"")</f>
        <v/>
      </c>
      <c r="J32" s="17" t="str">
        <f>IF($A32=1,(COUNTIF(FORMS!$M34:$O34,"TWIN")),"")</f>
        <v/>
      </c>
      <c r="K32" s="17" t="str">
        <f>IF($A32=1,(COUNTIF(FORMS!$M34:$O34,"SINGLE")),"")</f>
        <v/>
      </c>
      <c r="L32" s="17" t="str">
        <f>IF($A32=1,(COUNTIF(FORMS!$M34:$O34,"TWIN")),"")</f>
        <v/>
      </c>
      <c r="M32" s="194">
        <f>IF($A32=1,(($I32*(VLOOKUP(E32&amp;""&amp;"SINGLE",BASE!$A$250:$C$261,2,FALSE)))+($J32*(VLOOKUP(E32&amp;""&amp;"TWIN",BASE!$A$250:$C$261,3,FALSE))))+IF(K32="YES",30,0)+IF(L32="YES",30,0),IF(K32="YES",30,0)+IF(L32="YES",30,0))</f>
        <v>0</v>
      </c>
      <c r="N32" s="195"/>
      <c r="O32" s="196"/>
      <c r="S32" s="8"/>
      <c r="T32" s="8"/>
      <c r="U32" s="8"/>
      <c r="AC32" s="71" t="e">
        <f>$E32&amp;" "&amp;#REF!</f>
        <v>#REF!</v>
      </c>
    </row>
    <row r="33" spans="1:29" ht="15" thickBot="1" x14ac:dyDescent="0.35">
      <c r="A33" s="15">
        <f>IF(FORMS!$D35="",0,1)</f>
        <v>0</v>
      </c>
      <c r="B33" s="216" t="str">
        <f>IF($A33=1,FORMS!$C35&amp;" "&amp;FORMS!$D35&amp;" "&amp;FORMS!$F35&amp;" / "&amp;FORMS!$G35&amp;" / "&amp;FORMS!#REF!,"")</f>
        <v/>
      </c>
      <c r="C33" s="217"/>
      <c r="D33" s="217"/>
      <c r="E33" s="217" t="str">
        <f>IF($A33=1,FORMS!$L35,"")</f>
        <v/>
      </c>
      <c r="F33" s="217"/>
      <c r="G33" s="82" t="str">
        <f>IF($A33=1,FORMS!$J35,"")</f>
        <v/>
      </c>
      <c r="H33" s="82" t="str">
        <f>IF($A33=1,FORMS!$K35,"")</f>
        <v/>
      </c>
      <c r="I33" s="17" t="str">
        <f>IF($A33=1,(COUNTIF(FORMS!$M35:$O35,"SINGLE")),"")</f>
        <v/>
      </c>
      <c r="J33" s="17" t="str">
        <f>IF($A33=1,(COUNTIF(FORMS!$M35:$O35,"TWIN")),"")</f>
        <v/>
      </c>
      <c r="K33" s="17" t="str">
        <f>IF($A33=1,(COUNTIF(FORMS!$M35:$O35,"SINGLE")),"")</f>
        <v/>
      </c>
      <c r="L33" s="17" t="str">
        <f>IF($A33=1,(COUNTIF(FORMS!$M35:$O35,"TWIN")),"")</f>
        <v/>
      </c>
      <c r="M33" s="194">
        <f>IF($A33=1,(($I33*(VLOOKUP(E33&amp;""&amp;"SINGLE",BASE!$A$250:$C$261,2,FALSE)))+($J33*(VLOOKUP(E33&amp;""&amp;"TWIN",BASE!$A$250:$C$261,3,FALSE))))+IF(K33="YES",30,0)+IF(L33="YES",30,0),IF(K33="YES",30,0)+IF(L33="YES",30,0))</f>
        <v>0</v>
      </c>
      <c r="N33" s="195"/>
      <c r="O33" s="196"/>
      <c r="S33" s="8"/>
      <c r="T33" s="8"/>
      <c r="U33" s="8"/>
      <c r="AC33" s="71" t="e">
        <f>$E33&amp;" "&amp;#REF!</f>
        <v>#REF!</v>
      </c>
    </row>
    <row r="34" spans="1:29" ht="15" thickBot="1" x14ac:dyDescent="0.35">
      <c r="A34" s="15">
        <f>IF(FORMS!$D36="",0,1)</f>
        <v>0</v>
      </c>
      <c r="B34" s="216" t="str">
        <f>IF($A34=1,FORMS!$C36&amp;" "&amp;FORMS!$D36&amp;" "&amp;FORMS!$F36&amp;" / "&amp;FORMS!$G36&amp;" / "&amp;FORMS!#REF!,"")</f>
        <v/>
      </c>
      <c r="C34" s="217"/>
      <c r="D34" s="217"/>
      <c r="E34" s="217" t="str">
        <f>IF($A34=1,FORMS!$L36,"")</f>
        <v/>
      </c>
      <c r="F34" s="217"/>
      <c r="G34" s="82" t="str">
        <f>IF($A34=1,FORMS!$J36,"")</f>
        <v/>
      </c>
      <c r="H34" s="82" t="str">
        <f>IF($A34=1,FORMS!$K36,"")</f>
        <v/>
      </c>
      <c r="I34" s="17" t="str">
        <f>IF($A34=1,(COUNTIF(FORMS!$M36:$O36,"SINGLE")),"")</f>
        <v/>
      </c>
      <c r="J34" s="17" t="str">
        <f>IF($A34=1,(COUNTIF(FORMS!$M36:$O36,"TWIN")),"")</f>
        <v/>
      </c>
      <c r="K34" s="17" t="str">
        <f>IF($A34=1,(COUNTIF(FORMS!$M36:$O36,"SINGLE")),"")</f>
        <v/>
      </c>
      <c r="L34" s="17" t="str">
        <f>IF($A34=1,(COUNTIF(FORMS!$M36:$O36,"TWIN")),"")</f>
        <v/>
      </c>
      <c r="M34" s="194">
        <f>IF($A34=1,(($I34*(VLOOKUP(E34&amp;""&amp;"SINGLE",BASE!$A$250:$C$261,2,FALSE)))+($J34*(VLOOKUP(E34&amp;""&amp;"TWIN",BASE!$A$250:$C$261,3,FALSE))))+IF(K34="YES",30,0)+IF(L34="YES",30,0),IF(K34="YES",30,0)+IF(L34="YES",30,0))</f>
        <v>0</v>
      </c>
      <c r="N34" s="195"/>
      <c r="O34" s="196"/>
      <c r="S34" s="8"/>
      <c r="T34" s="8"/>
      <c r="U34" s="8"/>
      <c r="AC34" s="71" t="e">
        <f>$E34&amp;" "&amp;#REF!</f>
        <v>#REF!</v>
      </c>
    </row>
    <row r="35" spans="1:29" ht="15" thickBot="1" x14ac:dyDescent="0.35">
      <c r="A35" s="15">
        <f>IF(FORMS!$D37="",0,1)</f>
        <v>0</v>
      </c>
      <c r="B35" s="216" t="str">
        <f>IF($A35=1,FORMS!$C37&amp;" "&amp;FORMS!$D37&amp;" "&amp;FORMS!$F37&amp;" / "&amp;FORMS!$G37&amp;" / "&amp;FORMS!#REF!,"")</f>
        <v/>
      </c>
      <c r="C35" s="217"/>
      <c r="D35" s="217"/>
      <c r="E35" s="217" t="str">
        <f>IF($A35=1,FORMS!$L37,"")</f>
        <v/>
      </c>
      <c r="F35" s="217"/>
      <c r="G35" s="82" t="str">
        <f>IF($A35=1,FORMS!$J37,"")</f>
        <v/>
      </c>
      <c r="H35" s="82" t="str">
        <f>IF($A35=1,FORMS!$K37,"")</f>
        <v/>
      </c>
      <c r="I35" s="17" t="str">
        <f>IF($A35=1,(COUNTIF(FORMS!$M37:$O37,"SINGLE")),"")</f>
        <v/>
      </c>
      <c r="J35" s="17" t="str">
        <f>IF($A35=1,(COUNTIF(FORMS!$M37:$O37,"TWIN")),"")</f>
        <v/>
      </c>
      <c r="K35" s="17" t="str">
        <f>IF($A35=1,(COUNTIF(FORMS!$M37:$O37,"SINGLE")),"")</f>
        <v/>
      </c>
      <c r="L35" s="17" t="str">
        <f>IF($A35=1,(COUNTIF(FORMS!$M37:$O37,"TWIN")),"")</f>
        <v/>
      </c>
      <c r="M35" s="194">
        <f>IF($A35=1,(($I35*(VLOOKUP(E35&amp;""&amp;"SINGLE",BASE!$A$250:$C$261,2,FALSE)))+($J35*(VLOOKUP(E35&amp;""&amp;"TWIN",BASE!$A$250:$C$261,3,FALSE))))+IF(K35="YES",30,0)+IF(L35="YES",30,0),IF(K35="YES",30,0)+IF(L35="YES",30,0))</f>
        <v>0</v>
      </c>
      <c r="N35" s="195"/>
      <c r="O35" s="196"/>
      <c r="S35" s="8"/>
      <c r="T35" s="8"/>
      <c r="U35" s="8"/>
      <c r="AC35" s="71" t="e">
        <f>$E35&amp;" "&amp;#REF!</f>
        <v>#REF!</v>
      </c>
    </row>
    <row r="36" spans="1:29" ht="15" thickBot="1" x14ac:dyDescent="0.35">
      <c r="A36" s="15">
        <f>IF(FORMS!$D38="",0,1)</f>
        <v>0</v>
      </c>
      <c r="B36" s="216" t="str">
        <f>IF($A36=1,FORMS!$C38&amp;" "&amp;FORMS!$D38&amp;" "&amp;FORMS!$F38&amp;" / "&amp;FORMS!$G38&amp;" / "&amp;FORMS!#REF!,"")</f>
        <v/>
      </c>
      <c r="C36" s="217"/>
      <c r="D36" s="217"/>
      <c r="E36" s="217" t="str">
        <f>IF($A36=1,FORMS!$L38,"")</f>
        <v/>
      </c>
      <c r="F36" s="217"/>
      <c r="G36" s="82" t="str">
        <f>IF($A36=1,FORMS!$J38,"")</f>
        <v/>
      </c>
      <c r="H36" s="82" t="str">
        <f>IF($A36=1,FORMS!$K38,"")</f>
        <v/>
      </c>
      <c r="I36" s="17" t="str">
        <f>IF($A36=1,(COUNTIF(FORMS!$M38:$O38,"SINGLE")),"")</f>
        <v/>
      </c>
      <c r="J36" s="17" t="str">
        <f>IF($A36=1,(COUNTIF(FORMS!$M38:$O38,"TWIN")),"")</f>
        <v/>
      </c>
      <c r="K36" s="17" t="str">
        <f>IF($A36=1,(COUNTIF(FORMS!$M38:$O38,"SINGLE")),"")</f>
        <v/>
      </c>
      <c r="L36" s="17" t="str">
        <f>IF($A36=1,(COUNTIF(FORMS!$M38:$O38,"TWIN")),"")</f>
        <v/>
      </c>
      <c r="M36" s="194">
        <f>IF($A36=1,(($I36*(VLOOKUP(E36&amp;""&amp;"SINGLE",BASE!$A$250:$C$261,2,FALSE)))+($J36*(VLOOKUP(E36&amp;""&amp;"TWIN",BASE!$A$250:$C$261,3,FALSE))))+IF(K36="YES",30,0)+IF(L36="YES",30,0),IF(K36="YES",30,0)+IF(L36="YES",30,0))</f>
        <v>0</v>
      </c>
      <c r="N36" s="195"/>
      <c r="O36" s="196"/>
      <c r="S36" s="8"/>
      <c r="T36" s="8"/>
      <c r="U36" s="8"/>
      <c r="AC36" s="71" t="e">
        <f>$E36&amp;" "&amp;#REF!</f>
        <v>#REF!</v>
      </c>
    </row>
    <row r="37" spans="1:29" ht="15" thickBot="1" x14ac:dyDescent="0.35">
      <c r="A37" s="15">
        <f>IF(FORMS!$D39="",0,1)</f>
        <v>0</v>
      </c>
      <c r="B37" s="216" t="str">
        <f>IF($A37=1,FORMS!$C39&amp;" "&amp;FORMS!$D39&amp;" "&amp;FORMS!$F39&amp;" / "&amp;FORMS!$G39&amp;" / "&amp;FORMS!#REF!,"")</f>
        <v/>
      </c>
      <c r="C37" s="217"/>
      <c r="D37" s="217"/>
      <c r="E37" s="217" t="str">
        <f>IF($A37=1,FORMS!$L39,"")</f>
        <v/>
      </c>
      <c r="F37" s="217"/>
      <c r="G37" s="82" t="str">
        <f>IF($A37=1,FORMS!$J39,"")</f>
        <v/>
      </c>
      <c r="H37" s="82" t="str">
        <f>IF($A37=1,FORMS!$K39,"")</f>
        <v/>
      </c>
      <c r="I37" s="17" t="str">
        <f>IF($A37=1,(COUNTIF(FORMS!$M39:$O39,"SINGLE")),"")</f>
        <v/>
      </c>
      <c r="J37" s="17" t="str">
        <f>IF($A37=1,(COUNTIF(FORMS!$M39:$O39,"TWIN")),"")</f>
        <v/>
      </c>
      <c r="K37" s="17" t="str">
        <f>IF($A37=1,(COUNTIF(FORMS!$M39:$O39,"SINGLE")),"")</f>
        <v/>
      </c>
      <c r="L37" s="17" t="str">
        <f>IF($A37=1,(COUNTIF(FORMS!$M39:$O39,"TWIN")),"")</f>
        <v/>
      </c>
      <c r="M37" s="194">
        <f>IF($A37=1,(($I37*(VLOOKUP(E37&amp;""&amp;"SINGLE",BASE!$A$250:$C$261,2,FALSE)))+($J37*(VLOOKUP(E37&amp;""&amp;"TWIN",BASE!$A$250:$C$261,3,FALSE))))+IF(K37="YES",30,0)+IF(L37="YES",30,0),IF(K37="YES",30,0)+IF(L37="YES",30,0))</f>
        <v>0</v>
      </c>
      <c r="N37" s="195"/>
      <c r="O37" s="196"/>
      <c r="S37" s="8"/>
      <c r="T37" s="8"/>
      <c r="U37" s="8"/>
      <c r="AC37" s="71" t="e">
        <f>$E37&amp;" "&amp;#REF!</f>
        <v>#REF!</v>
      </c>
    </row>
    <row r="38" spans="1:29" ht="15" thickBot="1" x14ac:dyDescent="0.35">
      <c r="A38" s="15">
        <f>IF(FORMS!$D40="",0,1)</f>
        <v>0</v>
      </c>
      <c r="B38" s="216" t="str">
        <f>IF($A38=1,FORMS!$C40&amp;" "&amp;FORMS!$D40&amp;" "&amp;FORMS!$F40&amp;" / "&amp;FORMS!$G40&amp;" / "&amp;FORMS!#REF!,"")</f>
        <v/>
      </c>
      <c r="C38" s="217"/>
      <c r="D38" s="217"/>
      <c r="E38" s="217" t="str">
        <f>IF($A38=1,FORMS!$L40,"")</f>
        <v/>
      </c>
      <c r="F38" s="217"/>
      <c r="G38" s="82" t="str">
        <f>IF($A38=1,FORMS!$J40,"")</f>
        <v/>
      </c>
      <c r="H38" s="82" t="str">
        <f>IF($A38=1,FORMS!$K40,"")</f>
        <v/>
      </c>
      <c r="I38" s="17" t="str">
        <f>IF($A38=1,(COUNTIF(FORMS!$M40:$O40,"SINGLE")),"")</f>
        <v/>
      </c>
      <c r="J38" s="17" t="str">
        <f>IF($A38=1,(COUNTIF(FORMS!$M40:$O40,"TWIN")),"")</f>
        <v/>
      </c>
      <c r="K38" s="17" t="str">
        <f>IF($A38=1,(COUNTIF(FORMS!$M40:$O40,"SINGLE")),"")</f>
        <v/>
      </c>
      <c r="L38" s="17" t="str">
        <f>IF($A38=1,(COUNTIF(FORMS!$M40:$O40,"TWIN")),"")</f>
        <v/>
      </c>
      <c r="M38" s="194">
        <f>IF($A38=1,(($I38*(VLOOKUP(E38&amp;""&amp;"SINGLE",BASE!$A$250:$C$261,2,FALSE)))+($J38*(VLOOKUP(E38&amp;""&amp;"TWIN",BASE!$A$250:$C$261,3,FALSE))))+IF(K38="YES",30,0)+IF(L38="YES",30,0),IF(K38="YES",30,0)+IF(L38="YES",30,0))</f>
        <v>0</v>
      </c>
      <c r="N38" s="195"/>
      <c r="O38" s="196"/>
      <c r="S38" s="8"/>
      <c r="T38" s="8"/>
      <c r="U38" s="8"/>
      <c r="AC38" s="71" t="e">
        <f>$E38&amp;" "&amp;#REF!</f>
        <v>#REF!</v>
      </c>
    </row>
    <row r="39" spans="1:29" ht="15" thickBot="1" x14ac:dyDescent="0.35">
      <c r="A39" s="15">
        <f>IF(FORMS!$D41="",0,1)</f>
        <v>0</v>
      </c>
      <c r="B39" s="216" t="str">
        <f>IF($A39=1,FORMS!$C41&amp;" "&amp;FORMS!$D41&amp;" "&amp;FORMS!$F41&amp;" / "&amp;FORMS!$G41&amp;" / "&amp;FORMS!#REF!,"")</f>
        <v/>
      </c>
      <c r="C39" s="217"/>
      <c r="D39" s="217"/>
      <c r="E39" s="217" t="str">
        <f>IF($A39=1,FORMS!$L41,"")</f>
        <v/>
      </c>
      <c r="F39" s="217"/>
      <c r="G39" s="82" t="str">
        <f>IF($A39=1,FORMS!$J41,"")</f>
        <v/>
      </c>
      <c r="H39" s="82" t="str">
        <f>IF($A39=1,FORMS!$K41,"")</f>
        <v/>
      </c>
      <c r="I39" s="17" t="str">
        <f>IF($A39=1,(COUNTIF(FORMS!$M41:$O41,"SINGLE")),"")</f>
        <v/>
      </c>
      <c r="J39" s="17" t="str">
        <f>IF($A39=1,(COUNTIF(FORMS!$M41:$O41,"TWIN")),"")</f>
        <v/>
      </c>
      <c r="K39" s="17" t="str">
        <f>IF($A39=1,(COUNTIF(FORMS!$M41:$O41,"SINGLE")),"")</f>
        <v/>
      </c>
      <c r="L39" s="17" t="str">
        <f>IF($A39=1,(COUNTIF(FORMS!$M41:$O41,"TWIN")),"")</f>
        <v/>
      </c>
      <c r="M39" s="194">
        <f>IF($A39=1,(($I39*(VLOOKUP(E39&amp;""&amp;"SINGLE",BASE!$A$250:$C$261,2,FALSE)))+($J39*(VLOOKUP(E39&amp;""&amp;"TWIN",BASE!$A$250:$C$261,3,FALSE))))+IF(K39="YES",30,0)+IF(L39="YES",30,0),IF(K39="YES",30,0)+IF(L39="YES",30,0))</f>
        <v>0</v>
      </c>
      <c r="N39" s="195"/>
      <c r="O39" s="196"/>
      <c r="S39" s="8"/>
      <c r="T39" s="8"/>
      <c r="U39" s="8"/>
      <c r="AC39" s="71" t="e">
        <f>$E39&amp;" "&amp;#REF!</f>
        <v>#REF!</v>
      </c>
    </row>
    <row r="40" spans="1:29" ht="15" thickBot="1" x14ac:dyDescent="0.35">
      <c r="A40" s="15">
        <f>IF(FORMS!$D42="",0,1)</f>
        <v>0</v>
      </c>
      <c r="B40" s="216" t="str">
        <f>IF($A40=1,FORMS!$C42&amp;" "&amp;FORMS!$D42&amp;" "&amp;FORMS!$F42&amp;" / "&amp;FORMS!$G42&amp;" / "&amp;FORMS!#REF!,"")</f>
        <v/>
      </c>
      <c r="C40" s="217"/>
      <c r="D40" s="217"/>
      <c r="E40" s="217" t="str">
        <f>IF($A40=1,FORMS!$L42,"")</f>
        <v/>
      </c>
      <c r="F40" s="217"/>
      <c r="G40" s="82" t="str">
        <f>IF($A40=1,FORMS!$J42,"")</f>
        <v/>
      </c>
      <c r="H40" s="82" t="str">
        <f>IF($A40=1,FORMS!$K42,"")</f>
        <v/>
      </c>
      <c r="I40" s="17" t="str">
        <f>IF($A40=1,(COUNTIF(FORMS!$M42:$O42,"SINGLE")),"")</f>
        <v/>
      </c>
      <c r="J40" s="17" t="str">
        <f>IF($A40=1,(COUNTIF(FORMS!$M42:$O42,"TWIN")),"")</f>
        <v/>
      </c>
      <c r="K40" s="17" t="str">
        <f>IF($A40=1,(COUNTIF(FORMS!$M42:$O42,"SINGLE")),"")</f>
        <v/>
      </c>
      <c r="L40" s="17" t="str">
        <f>IF($A40=1,(COUNTIF(FORMS!$M42:$O42,"TWIN")),"")</f>
        <v/>
      </c>
      <c r="M40" s="194">
        <f>IF($A40=1,(($I40*(VLOOKUP(E40&amp;""&amp;"SINGLE",BASE!$A$250:$C$261,2,FALSE)))+($J40*(VLOOKUP(E40&amp;""&amp;"TWIN",BASE!$A$250:$C$261,3,FALSE))))+IF(K40="YES",30,0)+IF(L40="YES",30,0),IF(K40="YES",30,0)+IF(L40="YES",30,0))</f>
        <v>0</v>
      </c>
      <c r="N40" s="195"/>
      <c r="O40" s="196"/>
      <c r="S40" s="8"/>
      <c r="T40" s="8"/>
      <c r="U40" s="8"/>
      <c r="AC40" s="71" t="e">
        <f>$E40&amp;" "&amp;#REF!</f>
        <v>#REF!</v>
      </c>
    </row>
    <row r="41" spans="1:29" ht="15" thickBot="1" x14ac:dyDescent="0.35">
      <c r="A41" s="15">
        <f>IF(FORMS!$D43="",0,1)</f>
        <v>0</v>
      </c>
      <c r="B41" s="216" t="str">
        <f>IF($A41=1,FORMS!$C43&amp;" "&amp;FORMS!$D43&amp;" "&amp;FORMS!$F43&amp;" / "&amp;FORMS!$G43&amp;" / "&amp;FORMS!#REF!,"")</f>
        <v/>
      </c>
      <c r="C41" s="217"/>
      <c r="D41" s="217"/>
      <c r="E41" s="217" t="str">
        <f>IF($A41=1,FORMS!$L43,"")</f>
        <v/>
      </c>
      <c r="F41" s="217"/>
      <c r="G41" s="82" t="str">
        <f>IF($A41=1,FORMS!$J43,"")</f>
        <v/>
      </c>
      <c r="H41" s="82" t="str">
        <f>IF($A41=1,FORMS!$K43,"")</f>
        <v/>
      </c>
      <c r="I41" s="17" t="str">
        <f>IF($A41=1,(COUNTIF(FORMS!$M43:$O43,"SINGLE")),"")</f>
        <v/>
      </c>
      <c r="J41" s="17" t="str">
        <f>IF($A41=1,(COUNTIF(FORMS!$M43:$O43,"TWIN")),"")</f>
        <v/>
      </c>
      <c r="K41" s="17" t="str">
        <f>IF($A41=1,(COUNTIF(FORMS!$M43:$O43,"SINGLE")),"")</f>
        <v/>
      </c>
      <c r="L41" s="17" t="str">
        <f>IF($A41=1,(COUNTIF(FORMS!$M43:$O43,"TWIN")),"")</f>
        <v/>
      </c>
      <c r="M41" s="194">
        <f>IF($A41=1,(($I41*(VLOOKUP(E41&amp;""&amp;"SINGLE",BASE!$A$250:$C$261,2,FALSE)))+($J41*(VLOOKUP(E41&amp;""&amp;"TWIN",BASE!$A$250:$C$261,3,FALSE))))+IF(K41="YES",30,0)+IF(L41="YES",30,0),IF(K41="YES",30,0)+IF(L41="YES",30,0))</f>
        <v>0</v>
      </c>
      <c r="N41" s="195"/>
      <c r="O41" s="196"/>
      <c r="S41" s="8"/>
      <c r="T41" s="8"/>
      <c r="U41" s="8"/>
      <c r="AC41" s="71" t="e">
        <f>$E41&amp;" "&amp;#REF!</f>
        <v>#REF!</v>
      </c>
    </row>
    <row r="42" spans="1:29" ht="15" thickBot="1" x14ac:dyDescent="0.35">
      <c r="A42" s="15">
        <f>IF(FORMS!$D44="",0,1)</f>
        <v>0</v>
      </c>
      <c r="B42" s="216" t="str">
        <f>IF($A42=1,FORMS!$C44&amp;" "&amp;FORMS!$D44&amp;" "&amp;FORMS!$F44&amp;" / "&amp;FORMS!$G44&amp;" / "&amp;FORMS!#REF!,"")</f>
        <v/>
      </c>
      <c r="C42" s="217"/>
      <c r="D42" s="217"/>
      <c r="E42" s="217" t="str">
        <f>IF($A42=1,FORMS!$L44,"")</f>
        <v/>
      </c>
      <c r="F42" s="217"/>
      <c r="G42" s="82" t="str">
        <f>IF($A42=1,FORMS!$J44,"")</f>
        <v/>
      </c>
      <c r="H42" s="82" t="str">
        <f>IF($A42=1,FORMS!$K44,"")</f>
        <v/>
      </c>
      <c r="I42" s="17" t="str">
        <f>IF($A42=1,(COUNTIF(FORMS!$M44:$O44,"SINGLE")),"")</f>
        <v/>
      </c>
      <c r="J42" s="17" t="str">
        <f>IF($A42=1,(COUNTIF(FORMS!$M44:$O44,"TWIN")),"")</f>
        <v/>
      </c>
      <c r="K42" s="17" t="str">
        <f>IF($A42=1,(COUNTIF(FORMS!$M44:$O44,"SINGLE")),"")</f>
        <v/>
      </c>
      <c r="L42" s="17" t="str">
        <f>IF($A42=1,(COUNTIF(FORMS!$M44:$O44,"TWIN")),"")</f>
        <v/>
      </c>
      <c r="M42" s="194">
        <f>IF($A42=1,(($I42*(VLOOKUP(E42&amp;""&amp;"SINGLE",BASE!$A$250:$C$261,2,FALSE)))+($J42*(VLOOKUP(E42&amp;""&amp;"TWIN",BASE!$A$250:$C$261,3,FALSE))))+IF(K42="YES",30,0)+IF(L42="YES",30,0),IF(K42="YES",30,0)+IF(L42="YES",30,0))</f>
        <v>0</v>
      </c>
      <c r="N42" s="195"/>
      <c r="O42" s="196"/>
      <c r="S42" s="8"/>
      <c r="T42" s="8"/>
      <c r="U42" s="8"/>
      <c r="AC42" s="71" t="e">
        <f>$E42&amp;" "&amp;#REF!</f>
        <v>#REF!</v>
      </c>
    </row>
    <row r="43" spans="1:29" ht="15" thickBot="1" x14ac:dyDescent="0.35">
      <c r="A43" s="15">
        <f>IF(FORMS!$D45="",0,1)</f>
        <v>0</v>
      </c>
      <c r="B43" s="216" t="str">
        <f>IF($A43=1,FORMS!$C45&amp;" "&amp;FORMS!$D45&amp;" "&amp;FORMS!$F45&amp;" / "&amp;FORMS!$G45&amp;" / "&amp;FORMS!#REF!,"")</f>
        <v/>
      </c>
      <c r="C43" s="217"/>
      <c r="D43" s="217"/>
      <c r="E43" s="217" t="str">
        <f>IF($A43=1,FORMS!$L45,"")</f>
        <v/>
      </c>
      <c r="F43" s="217"/>
      <c r="G43" s="82" t="str">
        <f>IF($A43=1,FORMS!$J45,"")</f>
        <v/>
      </c>
      <c r="H43" s="82" t="str">
        <f>IF($A43=1,FORMS!$K45,"")</f>
        <v/>
      </c>
      <c r="I43" s="17" t="str">
        <f>IF($A43=1,(COUNTIF(FORMS!$M45:$O45,"SINGLE")),"")</f>
        <v/>
      </c>
      <c r="J43" s="17" t="str">
        <f>IF($A43=1,(COUNTIF(FORMS!$M45:$O45,"TWIN")),"")</f>
        <v/>
      </c>
      <c r="K43" s="17" t="str">
        <f>IF($A43=1,(COUNTIF(FORMS!$M45:$O45,"SINGLE")),"")</f>
        <v/>
      </c>
      <c r="L43" s="17" t="str">
        <f>IF($A43=1,(COUNTIF(FORMS!$M45:$O45,"TWIN")),"")</f>
        <v/>
      </c>
      <c r="M43" s="194">
        <f>IF($A43=1,(($I43*(VLOOKUP(E43&amp;""&amp;"SINGLE",BASE!$A$250:$C$261,2,FALSE)))+($J43*(VLOOKUP(E43&amp;""&amp;"TWIN",BASE!$A$250:$C$261,3,FALSE))))+IF(K43="YES",30,0)+IF(L43="YES",30,0),IF(K43="YES",30,0)+IF(L43="YES",30,0))</f>
        <v>0</v>
      </c>
      <c r="N43" s="195"/>
      <c r="O43" s="196"/>
      <c r="S43" s="8"/>
      <c r="T43" s="8"/>
      <c r="U43" s="8"/>
      <c r="AC43" s="71" t="e">
        <f>$E43&amp;" "&amp;#REF!</f>
        <v>#REF!</v>
      </c>
    </row>
    <row r="44" spans="1:29" ht="15" thickBot="1" x14ac:dyDescent="0.35">
      <c r="A44" s="15">
        <f>IF(FORMS!$D46="",0,1)</f>
        <v>0</v>
      </c>
      <c r="B44" s="216" t="str">
        <f>IF($A44=1,FORMS!$C46&amp;" "&amp;FORMS!$D46&amp;" "&amp;FORMS!$F46&amp;" / "&amp;FORMS!$G46&amp;" / "&amp;FORMS!#REF!,"")</f>
        <v/>
      </c>
      <c r="C44" s="217"/>
      <c r="D44" s="217"/>
      <c r="E44" s="217" t="str">
        <f>IF($A44=1,FORMS!$L46,"")</f>
        <v/>
      </c>
      <c r="F44" s="217"/>
      <c r="G44" s="82" t="str">
        <f>IF($A44=1,FORMS!$J46,"")</f>
        <v/>
      </c>
      <c r="H44" s="82" t="str">
        <f>IF($A44=1,FORMS!$K46,"")</f>
        <v/>
      </c>
      <c r="I44" s="17" t="str">
        <f>IF($A44=1,(COUNTIF(FORMS!$M46:$O46,"SINGLE")),"")</f>
        <v/>
      </c>
      <c r="J44" s="17" t="str">
        <f>IF($A44=1,(COUNTIF(FORMS!$M46:$O46,"TWIN")),"")</f>
        <v/>
      </c>
      <c r="K44" s="17" t="str">
        <f>IF($A44=1,(COUNTIF(FORMS!$M46:$O46,"SINGLE")),"")</f>
        <v/>
      </c>
      <c r="L44" s="17" t="str">
        <f>IF($A44=1,(COUNTIF(FORMS!$M46:$O46,"TWIN")),"")</f>
        <v/>
      </c>
      <c r="M44" s="194">
        <f>IF($A44=1,(($I44*(VLOOKUP(E44&amp;""&amp;"SINGLE",BASE!$A$250:$C$261,2,FALSE)))+($J44*(VLOOKUP(E44&amp;""&amp;"TWIN",BASE!$A$250:$C$261,3,FALSE))))+IF(K44="YES",30,0)+IF(L44="YES",30,0),IF(K44="YES",30,0)+IF(L44="YES",30,0))</f>
        <v>0</v>
      </c>
      <c r="N44" s="195"/>
      <c r="O44" s="196"/>
      <c r="S44" s="8"/>
      <c r="T44" s="8"/>
      <c r="U44" s="8"/>
      <c r="AC44" s="71" t="e">
        <f>$E44&amp;" "&amp;#REF!</f>
        <v>#REF!</v>
      </c>
    </row>
    <row r="45" spans="1:29" ht="15" thickBot="1" x14ac:dyDescent="0.35">
      <c r="A45" s="15">
        <f>IF(FORMS!$D47="",0,1)</f>
        <v>0</v>
      </c>
      <c r="B45" s="216" t="str">
        <f>IF($A45=1,FORMS!$C47&amp;" "&amp;FORMS!$D47&amp;" "&amp;FORMS!$F47&amp;" / "&amp;FORMS!$G47&amp;" / "&amp;FORMS!#REF!,"")</f>
        <v/>
      </c>
      <c r="C45" s="217"/>
      <c r="D45" s="217"/>
      <c r="E45" s="217" t="str">
        <f>IF($A45=1,FORMS!$L47,"")</f>
        <v/>
      </c>
      <c r="F45" s="217"/>
      <c r="G45" s="82" t="str">
        <f>IF($A45=1,FORMS!$J47,"")</f>
        <v/>
      </c>
      <c r="H45" s="82" t="str">
        <f>IF($A45=1,FORMS!$K47,"")</f>
        <v/>
      </c>
      <c r="I45" s="17" t="str">
        <f>IF($A45=1,(COUNTIF(FORMS!$M47:$O47,"SINGLE")),"")</f>
        <v/>
      </c>
      <c r="J45" s="17" t="str">
        <f>IF($A45=1,(COUNTIF(FORMS!$M47:$O47,"TWIN")),"")</f>
        <v/>
      </c>
      <c r="K45" s="17" t="str">
        <f>IF($A45=1,(COUNTIF(FORMS!$M47:$O47,"SINGLE")),"")</f>
        <v/>
      </c>
      <c r="L45" s="17" t="str">
        <f>IF($A45=1,(COUNTIF(FORMS!$M47:$O47,"TWIN")),"")</f>
        <v/>
      </c>
      <c r="M45" s="194">
        <f>IF($A45=1,(($I45*(VLOOKUP(E45&amp;""&amp;"SINGLE",BASE!$A$250:$C$261,2,FALSE)))+($J45*(VLOOKUP(E45&amp;""&amp;"TWIN",BASE!$A$250:$C$261,3,FALSE))))+IF(K45="YES",30,0)+IF(L45="YES",30,0),IF(K45="YES",30,0)+IF(L45="YES",30,0))</f>
        <v>0</v>
      </c>
      <c r="N45" s="195"/>
      <c r="O45" s="196"/>
      <c r="S45" s="8"/>
      <c r="T45" s="8"/>
      <c r="U45" s="8"/>
      <c r="AC45" s="71" t="e">
        <f>$E45&amp;" "&amp;#REF!</f>
        <v>#REF!</v>
      </c>
    </row>
    <row r="46" spans="1:29" ht="15" thickBot="1" x14ac:dyDescent="0.35">
      <c r="A46" s="15">
        <f>IF(FORMS!$D48="",0,1)</f>
        <v>0</v>
      </c>
      <c r="B46" s="216" t="str">
        <f>IF($A46=1,FORMS!$C48&amp;" "&amp;FORMS!$D48&amp;" "&amp;FORMS!$F48&amp;" / "&amp;FORMS!$G48&amp;" / "&amp;FORMS!#REF!,"")</f>
        <v/>
      </c>
      <c r="C46" s="217"/>
      <c r="D46" s="217"/>
      <c r="E46" s="217" t="str">
        <f>IF($A46=1,FORMS!$L48,"")</f>
        <v/>
      </c>
      <c r="F46" s="217"/>
      <c r="G46" s="82" t="str">
        <f>IF($A46=1,FORMS!$J48,"")</f>
        <v/>
      </c>
      <c r="H46" s="82" t="str">
        <f>IF($A46=1,FORMS!$K48,"")</f>
        <v/>
      </c>
      <c r="I46" s="17" t="str">
        <f>IF($A46=1,(COUNTIF(FORMS!$M48:$O48,"SINGLE")),"")</f>
        <v/>
      </c>
      <c r="J46" s="17" t="str">
        <f>IF($A46=1,(COUNTIF(FORMS!$M48:$O48,"TWIN")),"")</f>
        <v/>
      </c>
      <c r="K46" s="17" t="str">
        <f>IF($A46=1,(COUNTIF(FORMS!$M48:$O48,"SINGLE")),"")</f>
        <v/>
      </c>
      <c r="L46" s="17" t="str">
        <f>IF($A46=1,(COUNTIF(FORMS!$M48:$O48,"TWIN")),"")</f>
        <v/>
      </c>
      <c r="M46" s="194">
        <f>IF($A46=1,(($I46*(VLOOKUP(E46&amp;""&amp;"SINGLE",BASE!$A$250:$C$261,2,FALSE)))+($J46*(VLOOKUP(E46&amp;""&amp;"TWIN",BASE!$A$250:$C$261,3,FALSE))))+IF(K46="YES",30,0)+IF(L46="YES",30,0),IF(K46="YES",30,0)+IF(L46="YES",30,0))</f>
        <v>0</v>
      </c>
      <c r="N46" s="195"/>
      <c r="O46" s="196"/>
      <c r="S46" s="8"/>
      <c r="T46" s="8"/>
      <c r="U46" s="8"/>
      <c r="AC46" s="71" t="e">
        <f>$E46&amp;" "&amp;#REF!</f>
        <v>#REF!</v>
      </c>
    </row>
    <row r="47" spans="1:29" ht="15" thickBot="1" x14ac:dyDescent="0.35">
      <c r="A47" s="15">
        <f>IF(FORMS!$D49="",0,1)</f>
        <v>0</v>
      </c>
      <c r="B47" s="216" t="str">
        <f>IF($A47=1,FORMS!$C49&amp;" "&amp;FORMS!$D49&amp;" "&amp;FORMS!$F49&amp;" / "&amp;FORMS!$G49&amp;" / "&amp;FORMS!#REF!,"")</f>
        <v/>
      </c>
      <c r="C47" s="217"/>
      <c r="D47" s="217"/>
      <c r="E47" s="217" t="str">
        <f>IF($A47=1,FORMS!$L49,"")</f>
        <v/>
      </c>
      <c r="F47" s="217"/>
      <c r="G47" s="82" t="str">
        <f>IF($A47=1,FORMS!$J49,"")</f>
        <v/>
      </c>
      <c r="H47" s="82" t="str">
        <f>IF($A47=1,FORMS!$K49,"")</f>
        <v/>
      </c>
      <c r="I47" s="17" t="str">
        <f>IF($A47=1,(COUNTIF(FORMS!$M49:$O49,"SINGLE")),"")</f>
        <v/>
      </c>
      <c r="J47" s="17" t="str">
        <f>IF($A47=1,(COUNTIF(FORMS!$M49:$O49,"TWIN")),"")</f>
        <v/>
      </c>
      <c r="K47" s="17" t="str">
        <f>IF($A47=1,(COUNTIF(FORMS!$M49:$O49,"SINGLE")),"")</f>
        <v/>
      </c>
      <c r="L47" s="17" t="str">
        <f>IF($A47=1,(COUNTIF(FORMS!$M49:$O49,"TWIN")),"")</f>
        <v/>
      </c>
      <c r="M47" s="194">
        <f>IF($A47=1,(($I47*(VLOOKUP(E47&amp;""&amp;"SINGLE",BASE!$A$250:$C$261,2,FALSE)))+($J47*(VLOOKUP(E47&amp;""&amp;"TWIN",BASE!$A$250:$C$261,3,FALSE))))+IF(K47="YES",30,0)+IF(L47="YES",30,0),IF(K47="YES",30,0)+IF(L47="YES",30,0))</f>
        <v>0</v>
      </c>
      <c r="N47" s="195"/>
      <c r="O47" s="196"/>
      <c r="S47" s="8"/>
      <c r="T47" s="8"/>
      <c r="U47" s="8"/>
      <c r="AC47" s="71" t="e">
        <f>$E47&amp;" "&amp;#REF!</f>
        <v>#REF!</v>
      </c>
    </row>
    <row r="48" spans="1:29" ht="15" thickBot="1" x14ac:dyDescent="0.35">
      <c r="A48" s="15">
        <f>IF(FORMS!$D50="",0,1)</f>
        <v>0</v>
      </c>
      <c r="B48" s="216" t="str">
        <f>IF($A48=1,FORMS!$C50&amp;" "&amp;FORMS!$D50&amp;" "&amp;FORMS!$F50&amp;" / "&amp;FORMS!$G50&amp;" / "&amp;FORMS!#REF!,"")</f>
        <v/>
      </c>
      <c r="C48" s="217"/>
      <c r="D48" s="217"/>
      <c r="E48" s="217" t="str">
        <f>IF($A48=1,FORMS!$L50,"")</f>
        <v/>
      </c>
      <c r="F48" s="217"/>
      <c r="G48" s="82" t="str">
        <f>IF($A48=1,FORMS!$J50,"")</f>
        <v/>
      </c>
      <c r="H48" s="82" t="str">
        <f>IF($A48=1,FORMS!$K50,"")</f>
        <v/>
      </c>
      <c r="I48" s="17" t="str">
        <f>IF($A48=1,(COUNTIF(FORMS!$M50:$O50,"SINGLE")),"")</f>
        <v/>
      </c>
      <c r="J48" s="17" t="str">
        <f>IF($A48=1,(COUNTIF(FORMS!$M50:$O50,"TWIN")),"")</f>
        <v/>
      </c>
      <c r="K48" s="17" t="str">
        <f>IF($A48=1,(COUNTIF(FORMS!$M50:$O50,"SINGLE")),"")</f>
        <v/>
      </c>
      <c r="L48" s="17" t="str">
        <f>IF($A48=1,(COUNTIF(FORMS!$M50:$O50,"TWIN")),"")</f>
        <v/>
      </c>
      <c r="M48" s="194">
        <f>IF($A48=1,(($I48*(VLOOKUP(E48&amp;""&amp;"SINGLE",BASE!$A$250:$C$261,2,FALSE)))+($J48*(VLOOKUP(E48&amp;""&amp;"TWIN",BASE!$A$250:$C$261,3,FALSE))))+IF(K48="YES",30,0)+IF(L48="YES",30,0),IF(K48="YES",30,0)+IF(L48="YES",30,0))</f>
        <v>0</v>
      </c>
      <c r="N48" s="195"/>
      <c r="O48" s="196"/>
      <c r="S48" s="8"/>
      <c r="T48" s="8"/>
      <c r="U48" s="8"/>
      <c r="AC48" s="71" t="e">
        <f>$E48&amp;" "&amp;#REF!</f>
        <v>#REF!</v>
      </c>
    </row>
    <row r="49" spans="1:29" ht="15" thickBot="1" x14ac:dyDescent="0.35">
      <c r="A49" s="15">
        <f>IF(FORMS!$D51="",0,1)</f>
        <v>0</v>
      </c>
      <c r="B49" s="216" t="str">
        <f>IF($A49=1,FORMS!$C51&amp;" "&amp;FORMS!$D51&amp;" "&amp;FORMS!$F51&amp;" / "&amp;FORMS!$G51&amp;" / "&amp;FORMS!#REF!,"")</f>
        <v/>
      </c>
      <c r="C49" s="217"/>
      <c r="D49" s="217"/>
      <c r="E49" s="217" t="str">
        <f>IF($A49=1,FORMS!$L51,"")</f>
        <v/>
      </c>
      <c r="F49" s="217"/>
      <c r="G49" s="82" t="str">
        <f>IF($A49=1,FORMS!$J51,"")</f>
        <v/>
      </c>
      <c r="H49" s="82" t="str">
        <f>IF($A49=1,FORMS!$K51,"")</f>
        <v/>
      </c>
      <c r="I49" s="17" t="str">
        <f>IF($A49=1,(COUNTIF(FORMS!$M51:$O51,"SINGLE")),"")</f>
        <v/>
      </c>
      <c r="J49" s="17" t="str">
        <f>IF($A49=1,(COUNTIF(FORMS!$M51:$O51,"TWIN")),"")</f>
        <v/>
      </c>
      <c r="K49" s="17" t="str">
        <f>IF($A49=1,(COUNTIF(FORMS!$M51:$O51,"SINGLE")),"")</f>
        <v/>
      </c>
      <c r="L49" s="17" t="str">
        <f>IF($A49=1,(COUNTIF(FORMS!$M51:$O51,"TWIN")),"")</f>
        <v/>
      </c>
      <c r="M49" s="194">
        <f>IF($A49=1,(($I49*(VLOOKUP(E49&amp;""&amp;"SINGLE",BASE!$A$250:$C$261,2,FALSE)))+($J49*(VLOOKUP(E49&amp;""&amp;"TWIN",BASE!$A$250:$C$261,3,FALSE))))+IF(K49="YES",30,0)+IF(L49="YES",30,0),IF(K49="YES",30,0)+IF(L49="YES",30,0))</f>
        <v>0</v>
      </c>
      <c r="N49" s="195"/>
      <c r="O49" s="196"/>
      <c r="S49" s="8"/>
      <c r="T49" s="8"/>
      <c r="U49" s="8"/>
      <c r="AC49" s="71" t="e">
        <f>$E49&amp;" "&amp;#REF!</f>
        <v>#REF!</v>
      </c>
    </row>
    <row r="50" spans="1:29" ht="15" thickBot="1" x14ac:dyDescent="0.35">
      <c r="A50" s="15">
        <f>IF(FORMS!$D52="",0,1)</f>
        <v>0</v>
      </c>
      <c r="B50" s="216" t="str">
        <f>IF($A50=1,FORMS!$C52&amp;" "&amp;FORMS!$D52&amp;" "&amp;FORMS!$F52&amp;" / "&amp;FORMS!$G52&amp;" / "&amp;FORMS!#REF!,"")</f>
        <v/>
      </c>
      <c r="C50" s="217"/>
      <c r="D50" s="217"/>
      <c r="E50" s="217" t="str">
        <f>IF($A50=1,FORMS!$L52,"")</f>
        <v/>
      </c>
      <c r="F50" s="217"/>
      <c r="G50" s="82" t="str">
        <f>IF($A50=1,FORMS!$J52,"")</f>
        <v/>
      </c>
      <c r="H50" s="82" t="str">
        <f>IF($A50=1,FORMS!$K52,"")</f>
        <v/>
      </c>
      <c r="I50" s="17" t="str">
        <f>IF($A50=1,(COUNTIF(FORMS!$M52:$O52,"SINGLE")),"")</f>
        <v/>
      </c>
      <c r="J50" s="17" t="str">
        <f>IF($A50=1,(COUNTIF(FORMS!$M52:$O52,"TWIN")),"")</f>
        <v/>
      </c>
      <c r="K50" s="17" t="str">
        <f>IF($A50=1,(COUNTIF(FORMS!$M52:$O52,"SINGLE")),"")</f>
        <v/>
      </c>
      <c r="L50" s="17" t="str">
        <f>IF($A50=1,(COUNTIF(FORMS!$M52:$O52,"TWIN")),"")</f>
        <v/>
      </c>
      <c r="M50" s="194">
        <f>IF($A50=1,(($I50*(VLOOKUP(E50&amp;""&amp;"SINGLE",BASE!$A$250:$C$261,2,FALSE)))+($J50*(VLOOKUP(E50&amp;""&amp;"TWIN",BASE!$A$250:$C$261,3,FALSE))))+IF(K50="YES",30,0)+IF(L50="YES",30,0),IF(K50="YES",30,0)+IF(L50="YES",30,0))</f>
        <v>0</v>
      </c>
      <c r="N50" s="195"/>
      <c r="O50" s="196"/>
      <c r="S50" s="8"/>
      <c r="T50" s="8"/>
      <c r="U50" s="8"/>
      <c r="AC50" s="71" t="e">
        <f>$E50&amp;" "&amp;#REF!</f>
        <v>#REF!</v>
      </c>
    </row>
    <row r="51" spans="1:29" ht="15" thickBot="1" x14ac:dyDescent="0.35">
      <c r="A51" s="15">
        <f>IF(FORMS!$D53="",0,1)</f>
        <v>0</v>
      </c>
      <c r="B51" s="216" t="str">
        <f>IF($A51=1,FORMS!$C53&amp;" "&amp;FORMS!$D53&amp;" "&amp;FORMS!$F53&amp;" / "&amp;FORMS!$G53&amp;" / "&amp;FORMS!#REF!,"")</f>
        <v/>
      </c>
      <c r="C51" s="217"/>
      <c r="D51" s="217"/>
      <c r="E51" s="217" t="str">
        <f>IF($A51=1,FORMS!$L53,"")</f>
        <v/>
      </c>
      <c r="F51" s="217"/>
      <c r="G51" s="82" t="str">
        <f>IF($A51=1,FORMS!$J53,"")</f>
        <v/>
      </c>
      <c r="H51" s="82" t="str">
        <f>IF($A51=1,FORMS!$K53,"")</f>
        <v/>
      </c>
      <c r="I51" s="17" t="str">
        <f>IF($A51=1,(COUNTIF(FORMS!$M53:$O53,"SINGLE")),"")</f>
        <v/>
      </c>
      <c r="J51" s="17" t="str">
        <f>IF($A51=1,(COUNTIF(FORMS!$M53:$O53,"TWIN")),"")</f>
        <v/>
      </c>
      <c r="K51" s="17" t="str">
        <f>IF($A51=1,(COUNTIF(FORMS!$M53:$O53,"SINGLE")),"")</f>
        <v/>
      </c>
      <c r="L51" s="17" t="str">
        <f>IF($A51=1,(COUNTIF(FORMS!$M53:$O53,"TWIN")),"")</f>
        <v/>
      </c>
      <c r="M51" s="194">
        <f>IF($A51=1,(($I51*(VLOOKUP(E51&amp;""&amp;"SINGLE",BASE!$A$250:$C$261,2,FALSE)))+($J51*(VLOOKUP(E51&amp;""&amp;"TWIN",BASE!$A$250:$C$261,3,FALSE))))+IF(K51="YES",30,0)+IF(L51="YES",30,0),IF(K51="YES",30,0)+IF(L51="YES",30,0))</f>
        <v>0</v>
      </c>
      <c r="N51" s="195"/>
      <c r="O51" s="196"/>
      <c r="S51" s="8"/>
      <c r="T51" s="8"/>
      <c r="U51" s="8"/>
      <c r="AC51" s="71" t="e">
        <f>$E51&amp;" "&amp;#REF!</f>
        <v>#REF!</v>
      </c>
    </row>
    <row r="52" spans="1:29" ht="15" thickBot="1" x14ac:dyDescent="0.35">
      <c r="A52" s="15">
        <f>IF(FORMS!$D54="",0,1)</f>
        <v>0</v>
      </c>
      <c r="B52" s="216" t="str">
        <f>IF($A52=1,FORMS!$C54&amp;" "&amp;FORMS!$D54&amp;" "&amp;FORMS!$F54&amp;" / "&amp;FORMS!$G54&amp;" / "&amp;FORMS!#REF!,"")</f>
        <v/>
      </c>
      <c r="C52" s="217"/>
      <c r="D52" s="217"/>
      <c r="E52" s="217" t="str">
        <f>IF($A52=1,FORMS!$L54,"")</f>
        <v/>
      </c>
      <c r="F52" s="217"/>
      <c r="G52" s="82" t="str">
        <f>IF($A52=1,FORMS!$J54,"")</f>
        <v/>
      </c>
      <c r="H52" s="82" t="str">
        <f>IF($A52=1,FORMS!$K54,"")</f>
        <v/>
      </c>
      <c r="I52" s="17" t="str">
        <f>IF($A52=1,(COUNTIF(FORMS!$M54:$O54,"SINGLE")),"")</f>
        <v/>
      </c>
      <c r="J52" s="17" t="str">
        <f>IF($A52=1,(COUNTIF(FORMS!$M54:$O54,"TWIN")),"")</f>
        <v/>
      </c>
      <c r="K52" s="17" t="str">
        <f>IF($A52=1,(COUNTIF(FORMS!$M54:$O54,"SINGLE")),"")</f>
        <v/>
      </c>
      <c r="L52" s="17" t="str">
        <f>IF($A52=1,(COUNTIF(FORMS!$M54:$O54,"TWIN")),"")</f>
        <v/>
      </c>
      <c r="M52" s="194">
        <f>IF($A52=1,(($I52*(VLOOKUP(E52&amp;""&amp;"SINGLE",BASE!$A$250:$C$261,2,FALSE)))+($J52*(VLOOKUP(E52&amp;""&amp;"TWIN",BASE!$A$250:$C$261,3,FALSE))))+IF(K52="YES",30,0)+IF(L52="YES",30,0),IF(K52="YES",30,0)+IF(L52="YES",30,0))</f>
        <v>0</v>
      </c>
      <c r="N52" s="195"/>
      <c r="O52" s="196"/>
      <c r="S52" s="8"/>
      <c r="T52" s="8"/>
      <c r="U52" s="8"/>
      <c r="AC52" s="71" t="e">
        <f>$E52&amp;" "&amp;#REF!</f>
        <v>#REF!</v>
      </c>
    </row>
    <row r="53" spans="1:29" ht="15" thickBot="1" x14ac:dyDescent="0.35">
      <c r="A53" s="15">
        <f>IF(FORMS!$D55="",0,1)</f>
        <v>0</v>
      </c>
      <c r="B53" s="216" t="str">
        <f>IF($A53=1,FORMS!$C55&amp;" "&amp;FORMS!$D55&amp;" "&amp;FORMS!$F55&amp;" / "&amp;FORMS!$G55&amp;" / "&amp;FORMS!#REF!,"")</f>
        <v/>
      </c>
      <c r="C53" s="217"/>
      <c r="D53" s="217"/>
      <c r="E53" s="217" t="str">
        <f>IF($A53=1,FORMS!$L55,"")</f>
        <v/>
      </c>
      <c r="F53" s="217"/>
      <c r="G53" s="82" t="str">
        <f>IF($A53=1,FORMS!$J55,"")</f>
        <v/>
      </c>
      <c r="H53" s="82" t="str">
        <f>IF($A53=1,FORMS!$K55,"")</f>
        <v/>
      </c>
      <c r="I53" s="17" t="str">
        <f>IF($A53=1,(COUNTIF(FORMS!$M55:$O55,"SINGLE")),"")</f>
        <v/>
      </c>
      <c r="J53" s="17" t="str">
        <f>IF($A53=1,(COUNTIF(FORMS!$M55:$O55,"TWIN")),"")</f>
        <v/>
      </c>
      <c r="K53" s="17" t="str">
        <f>IF($A53=1,(COUNTIF(FORMS!$M55:$O55,"SINGLE")),"")</f>
        <v/>
      </c>
      <c r="L53" s="17" t="str">
        <f>IF($A53=1,(COUNTIF(FORMS!$M55:$O55,"TWIN")),"")</f>
        <v/>
      </c>
      <c r="M53" s="194">
        <f>IF($A53=1,(($I53*(VLOOKUP(E53&amp;""&amp;"SINGLE",BASE!$A$250:$C$261,2,FALSE)))+($J53*(VLOOKUP(E53&amp;""&amp;"TWIN",BASE!$A$250:$C$261,3,FALSE))))+IF(K53="YES",30,0)+IF(L53="YES",30,0),IF(K53="YES",30,0)+IF(L53="YES",30,0))</f>
        <v>0</v>
      </c>
      <c r="N53" s="195"/>
      <c r="O53" s="196"/>
      <c r="S53" s="8"/>
      <c r="T53" s="8"/>
      <c r="U53" s="8"/>
      <c r="AC53" s="71" t="e">
        <f>$E53&amp;" "&amp;#REF!</f>
        <v>#REF!</v>
      </c>
    </row>
    <row r="54" spans="1:29" ht="15" thickBot="1" x14ac:dyDescent="0.35">
      <c r="A54" s="15">
        <f>IF(FORMS!$D56="",0,1)</f>
        <v>0</v>
      </c>
      <c r="B54" s="216" t="str">
        <f>IF($A54=1,FORMS!$C56&amp;" "&amp;FORMS!$D56&amp;" "&amp;FORMS!$F56&amp;" / "&amp;FORMS!$G56&amp;" / "&amp;FORMS!#REF!,"")</f>
        <v/>
      </c>
      <c r="C54" s="217"/>
      <c r="D54" s="217"/>
      <c r="E54" s="217" t="str">
        <f>IF($A54=1,FORMS!$L56,"")</f>
        <v/>
      </c>
      <c r="F54" s="217"/>
      <c r="G54" s="82" t="str">
        <f>IF($A54=1,FORMS!$J56,"")</f>
        <v/>
      </c>
      <c r="H54" s="82" t="str">
        <f>IF($A54=1,FORMS!$K56,"")</f>
        <v/>
      </c>
      <c r="I54" s="17" t="str">
        <f>IF($A54=1,(COUNTIF(FORMS!$M56:$O56,"SINGLE")),"")</f>
        <v/>
      </c>
      <c r="J54" s="17" t="str">
        <f>IF($A54=1,(COUNTIF(FORMS!$M56:$O56,"TWIN")),"")</f>
        <v/>
      </c>
      <c r="K54" s="17" t="str">
        <f>IF($A54=1,(COUNTIF(FORMS!$M56:$O56,"SINGLE")),"")</f>
        <v/>
      </c>
      <c r="L54" s="17" t="str">
        <f>IF($A54=1,(COUNTIF(FORMS!$M56:$O56,"TWIN")),"")</f>
        <v/>
      </c>
      <c r="M54" s="194">
        <f>IF($A54=1,(($I54*(VLOOKUP(E54&amp;""&amp;"SINGLE",BASE!$A$250:$C$261,2,FALSE)))+($J54*(VLOOKUP(E54&amp;""&amp;"TWIN",BASE!$A$250:$C$261,3,FALSE))))+IF(K54="YES",30,0)+IF(L54="YES",30,0),IF(K54="YES",30,0)+IF(L54="YES",30,0))</f>
        <v>0</v>
      </c>
      <c r="N54" s="195"/>
      <c r="O54" s="196"/>
      <c r="S54" s="8"/>
      <c r="T54" s="8"/>
      <c r="U54" s="8"/>
      <c r="AC54" s="71" t="e">
        <f>$E54&amp;" "&amp;#REF!</f>
        <v>#REF!</v>
      </c>
    </row>
    <row r="55" spans="1:29" ht="15" thickBot="1" x14ac:dyDescent="0.35">
      <c r="A55" s="15">
        <f>IF(FORMS!$D57="",0,1)</f>
        <v>0</v>
      </c>
      <c r="B55" s="216" t="str">
        <f>IF($A55=1,FORMS!$C57&amp;" "&amp;FORMS!$D57&amp;" "&amp;FORMS!$F57&amp;" / "&amp;FORMS!$G57&amp;" / "&amp;FORMS!#REF!,"")</f>
        <v/>
      </c>
      <c r="C55" s="217"/>
      <c r="D55" s="217"/>
      <c r="E55" s="217" t="str">
        <f>IF($A55=1,FORMS!$L57,"")</f>
        <v/>
      </c>
      <c r="F55" s="217"/>
      <c r="G55" s="82" t="str">
        <f>IF($A55=1,FORMS!$J57,"")</f>
        <v/>
      </c>
      <c r="H55" s="82" t="str">
        <f>IF($A55=1,FORMS!$K57,"")</f>
        <v/>
      </c>
      <c r="I55" s="17" t="str">
        <f>IF($A55=1,(COUNTIF(FORMS!$M57:$O57,"SINGLE")),"")</f>
        <v/>
      </c>
      <c r="J55" s="17" t="str">
        <f>IF($A55=1,(COUNTIF(FORMS!$M57:$O57,"TWIN")),"")</f>
        <v/>
      </c>
      <c r="K55" s="17" t="str">
        <f>IF($A55=1,(COUNTIF(FORMS!$M57:$O57,"SINGLE")),"")</f>
        <v/>
      </c>
      <c r="L55" s="17" t="str">
        <f>IF($A55=1,(COUNTIF(FORMS!$M57:$O57,"TWIN")),"")</f>
        <v/>
      </c>
      <c r="M55" s="194">
        <f>IF($A55=1,(($I55*(VLOOKUP(E55&amp;""&amp;"SINGLE",BASE!$A$250:$C$261,2,FALSE)))+($J55*(VLOOKUP(E55&amp;""&amp;"TWIN",BASE!$A$250:$C$261,3,FALSE))))+IF(K55="YES",30,0)+IF(L55="YES",30,0),IF(K55="YES",30,0)+IF(L55="YES",30,0))</f>
        <v>0</v>
      </c>
      <c r="N55" s="195"/>
      <c r="O55" s="196"/>
      <c r="S55" s="8"/>
      <c r="T55" s="8"/>
      <c r="U55" s="8"/>
      <c r="AC55" s="71" t="e">
        <f>$E55&amp;" "&amp;#REF!</f>
        <v>#REF!</v>
      </c>
    </row>
    <row r="56" spans="1:29" ht="15" thickBot="1" x14ac:dyDescent="0.35">
      <c r="A56" s="15">
        <f>IF(FORMS!$D58="",0,1)</f>
        <v>0</v>
      </c>
      <c r="B56" s="216" t="str">
        <f>IF($A56=1,FORMS!$C58&amp;" "&amp;FORMS!$D58&amp;" "&amp;FORMS!$F58&amp;" / "&amp;FORMS!$G58&amp;" / "&amp;FORMS!#REF!,"")</f>
        <v/>
      </c>
      <c r="C56" s="217"/>
      <c r="D56" s="217"/>
      <c r="E56" s="217" t="str">
        <f>IF($A56=1,FORMS!$L58,"")</f>
        <v/>
      </c>
      <c r="F56" s="217"/>
      <c r="G56" s="82" t="str">
        <f>IF($A56=1,FORMS!$J58,"")</f>
        <v/>
      </c>
      <c r="H56" s="82" t="str">
        <f>IF($A56=1,FORMS!$K58,"")</f>
        <v/>
      </c>
      <c r="I56" s="17" t="str">
        <f>IF($A56=1,(COUNTIF(FORMS!$M58:$O58,"SINGLE")),"")</f>
        <v/>
      </c>
      <c r="J56" s="17" t="str">
        <f>IF($A56=1,(COUNTIF(FORMS!$M58:$O58,"TWIN")),"")</f>
        <v/>
      </c>
      <c r="K56" s="17" t="str">
        <f>IF($A56=1,(COUNTIF(FORMS!$M58:$O58,"SINGLE")),"")</f>
        <v/>
      </c>
      <c r="L56" s="17" t="str">
        <f>IF($A56=1,(COUNTIF(FORMS!$M58:$O58,"TWIN")),"")</f>
        <v/>
      </c>
      <c r="M56" s="194">
        <f>IF($A56=1,(($I56*(VLOOKUP(E56&amp;""&amp;"SINGLE",BASE!$A$250:$C$261,2,FALSE)))+($J56*(VLOOKUP(E56&amp;""&amp;"TWIN",BASE!$A$250:$C$261,3,FALSE))))+IF(K56="YES",30,0)+IF(L56="YES",30,0),IF(K56="YES",30,0)+IF(L56="YES",30,0))</f>
        <v>0</v>
      </c>
      <c r="N56" s="195"/>
      <c r="O56" s="196"/>
      <c r="S56" s="8"/>
      <c r="T56" s="8"/>
      <c r="U56" s="8"/>
      <c r="AC56" s="71" t="e">
        <f>$E56&amp;" "&amp;#REF!</f>
        <v>#REF!</v>
      </c>
    </row>
    <row r="57" spans="1:29" ht="15" thickBot="1" x14ac:dyDescent="0.35">
      <c r="A57" s="15">
        <f>IF(FORMS!$D59="",0,1)</f>
        <v>0</v>
      </c>
      <c r="B57" s="216" t="str">
        <f>IF($A57=1,FORMS!$C59&amp;" "&amp;FORMS!$D59&amp;" "&amp;FORMS!$F59&amp;" / "&amp;FORMS!$G59&amp;" / "&amp;FORMS!#REF!,"")</f>
        <v/>
      </c>
      <c r="C57" s="217"/>
      <c r="D57" s="217"/>
      <c r="E57" s="217" t="str">
        <f>IF($A57=1,FORMS!$L59,"")</f>
        <v/>
      </c>
      <c r="F57" s="217"/>
      <c r="G57" s="82" t="str">
        <f>IF($A57=1,FORMS!$J59,"")</f>
        <v/>
      </c>
      <c r="H57" s="82" t="str">
        <f>IF($A57=1,FORMS!$K59,"")</f>
        <v/>
      </c>
      <c r="I57" s="17" t="str">
        <f>IF($A57=1,(COUNTIF(FORMS!$M59:$O59,"SINGLE")),"")</f>
        <v/>
      </c>
      <c r="J57" s="17" t="str">
        <f>IF($A57=1,(COUNTIF(FORMS!$M59:$O59,"TWIN")),"")</f>
        <v/>
      </c>
      <c r="K57" s="17" t="str">
        <f>IF($A57=1,(COUNTIF(FORMS!$M59:$O59,"SINGLE")),"")</f>
        <v/>
      </c>
      <c r="L57" s="17" t="str">
        <f>IF($A57=1,(COUNTIF(FORMS!$M59:$O59,"TWIN")),"")</f>
        <v/>
      </c>
      <c r="M57" s="194">
        <f>IF($A57=1,(($I57*(VLOOKUP(E57&amp;""&amp;"SINGLE",BASE!$A$250:$C$261,2,FALSE)))+($J57*(VLOOKUP(E57&amp;""&amp;"TWIN",BASE!$A$250:$C$261,3,FALSE))))+IF(K57="YES",30,0)+IF(L57="YES",30,0),IF(K57="YES",30,0)+IF(L57="YES",30,0))</f>
        <v>0</v>
      </c>
      <c r="N57" s="195"/>
      <c r="O57" s="196"/>
      <c r="S57" s="8"/>
      <c r="T57" s="8"/>
      <c r="U57" s="8"/>
      <c r="AC57" s="71" t="e">
        <f>$E57&amp;" "&amp;#REF!</f>
        <v>#REF!</v>
      </c>
    </row>
    <row r="58" spans="1:29" ht="15" thickBot="1" x14ac:dyDescent="0.35">
      <c r="A58" s="15">
        <f>IF(FORMS!$D60="",0,1)</f>
        <v>0</v>
      </c>
      <c r="B58" s="216" t="str">
        <f>IF($A58=1,FORMS!$C60&amp;" "&amp;FORMS!$D60&amp;" "&amp;FORMS!$F60&amp;" / "&amp;FORMS!$G60&amp;" / "&amp;FORMS!#REF!,"")</f>
        <v/>
      </c>
      <c r="C58" s="217"/>
      <c r="D58" s="217"/>
      <c r="E58" s="217" t="str">
        <f>IF($A58=1,FORMS!$L60,"")</f>
        <v/>
      </c>
      <c r="F58" s="217"/>
      <c r="G58" s="82" t="str">
        <f>IF($A58=1,FORMS!$J60,"")</f>
        <v/>
      </c>
      <c r="H58" s="82" t="str">
        <f>IF($A58=1,FORMS!$K60,"")</f>
        <v/>
      </c>
      <c r="I58" s="17" t="str">
        <f>IF($A58=1,(COUNTIF(FORMS!$M60:$O60,"SINGLE")),"")</f>
        <v/>
      </c>
      <c r="J58" s="17" t="str">
        <f>IF($A58=1,(COUNTIF(FORMS!$M60:$O60,"TWIN")),"")</f>
        <v/>
      </c>
      <c r="K58" s="17" t="str">
        <f>IF($A58=1,(COUNTIF(FORMS!$M60:$O60,"SINGLE")),"")</f>
        <v/>
      </c>
      <c r="L58" s="17" t="str">
        <f>IF($A58=1,(COUNTIF(FORMS!$M60:$O60,"TWIN")),"")</f>
        <v/>
      </c>
      <c r="M58" s="194">
        <f>IF($A58=1,(($I58*(VLOOKUP(E58&amp;""&amp;"SINGLE",BASE!$A$250:$C$261,2,FALSE)))+($J58*(VLOOKUP(E58&amp;""&amp;"TWIN",BASE!$A$250:$C$261,3,FALSE))))+IF(K58="YES",30,0)+IF(L58="YES",30,0),IF(K58="YES",30,0)+IF(L58="YES",30,0))</f>
        <v>0</v>
      </c>
      <c r="N58" s="195"/>
      <c r="O58" s="196"/>
      <c r="S58" s="8"/>
      <c r="T58" s="8"/>
      <c r="U58" s="8"/>
      <c r="AC58" s="71" t="e">
        <f>$E58&amp;" "&amp;#REF!</f>
        <v>#REF!</v>
      </c>
    </row>
    <row r="59" spans="1:29" ht="15" thickBot="1" x14ac:dyDescent="0.35">
      <c r="A59" s="15">
        <f>IF(FORMS!$D61="",0,1)</f>
        <v>0</v>
      </c>
      <c r="B59" s="216" t="str">
        <f>IF($A59=1,FORMS!$C61&amp;" "&amp;FORMS!$D61&amp;" "&amp;FORMS!$F61&amp;" / "&amp;FORMS!$G61&amp;" / "&amp;FORMS!#REF!,"")</f>
        <v/>
      </c>
      <c r="C59" s="217"/>
      <c r="D59" s="217"/>
      <c r="E59" s="217" t="str">
        <f>IF($A59=1,FORMS!$L61,"")</f>
        <v/>
      </c>
      <c r="F59" s="217"/>
      <c r="G59" s="82" t="str">
        <f>IF($A59=1,FORMS!$J61,"")</f>
        <v/>
      </c>
      <c r="H59" s="82" t="str">
        <f>IF($A59=1,FORMS!$K61,"")</f>
        <v/>
      </c>
      <c r="I59" s="17" t="str">
        <f>IF($A59=1,(COUNTIF(FORMS!$M61:$O61,"SINGLE")),"")</f>
        <v/>
      </c>
      <c r="J59" s="17" t="str">
        <f>IF($A59=1,(COUNTIF(FORMS!$M61:$O61,"TWIN")),"")</f>
        <v/>
      </c>
      <c r="K59" s="17" t="str">
        <f>IF($A59=1,(COUNTIF(FORMS!$M61:$O61,"SINGLE")),"")</f>
        <v/>
      </c>
      <c r="L59" s="17" t="str">
        <f>IF($A59=1,(COUNTIF(FORMS!$M61:$O61,"TWIN")),"")</f>
        <v/>
      </c>
      <c r="M59" s="194">
        <f>IF($A59=1,(($I59*(VLOOKUP(E59&amp;""&amp;"SINGLE",BASE!$A$250:$C$261,2,FALSE)))+($J59*(VLOOKUP(E59&amp;""&amp;"TWIN",BASE!$A$250:$C$261,3,FALSE))))+IF(K59="YES",30,0)+IF(L59="YES",30,0),IF(K59="YES",30,0)+IF(L59="YES",30,0))</f>
        <v>0</v>
      </c>
      <c r="N59" s="195"/>
      <c r="O59" s="196"/>
      <c r="S59" s="8"/>
      <c r="T59" s="8"/>
      <c r="U59" s="8"/>
      <c r="AC59" s="71" t="e">
        <f>$E59&amp;" "&amp;#REF!</f>
        <v>#REF!</v>
      </c>
    </row>
    <row r="60" spans="1:29" ht="15" thickBot="1" x14ac:dyDescent="0.35">
      <c r="A60" s="15">
        <f>IF(FORMS!$D62="",0,1)</f>
        <v>0</v>
      </c>
      <c r="B60" s="216" t="str">
        <f>IF($A60=1,FORMS!$C62&amp;" "&amp;FORMS!$D62&amp;" "&amp;FORMS!$F62&amp;" / "&amp;FORMS!$G62&amp;" / "&amp;FORMS!#REF!,"")</f>
        <v/>
      </c>
      <c r="C60" s="217"/>
      <c r="D60" s="217"/>
      <c r="E60" s="217" t="str">
        <f>IF($A60=1,FORMS!$L62,"")</f>
        <v/>
      </c>
      <c r="F60" s="217"/>
      <c r="G60" s="82" t="str">
        <f>IF($A60=1,FORMS!$J62,"")</f>
        <v/>
      </c>
      <c r="H60" s="82" t="str">
        <f>IF($A60=1,FORMS!$K62,"")</f>
        <v/>
      </c>
      <c r="I60" s="17" t="str">
        <f>IF($A60=1,(COUNTIF(FORMS!$M62:$O62,"SINGLE")),"")</f>
        <v/>
      </c>
      <c r="J60" s="17" t="str">
        <f>IF($A60=1,(COUNTIF(FORMS!$M62:$O62,"TWIN")),"")</f>
        <v/>
      </c>
      <c r="K60" s="17" t="str">
        <f>IF($A60=1,(COUNTIF(FORMS!$M62:$O62,"SINGLE")),"")</f>
        <v/>
      </c>
      <c r="L60" s="17" t="str">
        <f>IF($A60=1,(COUNTIF(FORMS!$M62:$O62,"TWIN")),"")</f>
        <v/>
      </c>
      <c r="M60" s="194">
        <f>IF($A60=1,(($I60*(VLOOKUP(E60&amp;""&amp;"SINGLE",BASE!$A$250:$C$261,2,FALSE)))+($J60*(VLOOKUP(E60&amp;""&amp;"TWIN",BASE!$A$250:$C$261,3,FALSE))))+IF(K60="YES",30,0)+IF(L60="YES",30,0),IF(K60="YES",30,0)+IF(L60="YES",30,0))</f>
        <v>0</v>
      </c>
      <c r="N60" s="195"/>
      <c r="O60" s="196"/>
      <c r="S60" s="8"/>
      <c r="T60" s="8"/>
      <c r="U60" s="8"/>
      <c r="AC60" s="71" t="e">
        <f>$E60&amp;" "&amp;#REF!</f>
        <v>#REF!</v>
      </c>
    </row>
    <row r="61" spans="1:29" ht="15" thickBot="1" x14ac:dyDescent="0.35">
      <c r="A61" s="15">
        <f>IF(FORMS!$D63="",0,1)</f>
        <v>0</v>
      </c>
      <c r="B61" s="218" t="str">
        <f>IF($A61=1,FORMS!$C63&amp;" "&amp;FORMS!$D63&amp;" "&amp;FORMS!$F63&amp;" / "&amp;FORMS!$G63&amp;" / "&amp;FORMS!#REF!,"")</f>
        <v/>
      </c>
      <c r="C61" s="219"/>
      <c r="D61" s="219"/>
      <c r="E61" s="219" t="str">
        <f>IF($A61=1,FORMS!$L63,"")</f>
        <v/>
      </c>
      <c r="F61" s="219"/>
      <c r="G61" s="83" t="str">
        <f>IF($A61=1,FORMS!$J63,"")</f>
        <v/>
      </c>
      <c r="H61" s="83" t="str">
        <f>IF($A61=1,FORMS!$K63,"")</f>
        <v/>
      </c>
      <c r="I61" s="120" t="str">
        <f>IF($A61=1,(COUNTIF(FORMS!$M63:$O63,"SINGLE")),"")</f>
        <v/>
      </c>
      <c r="J61" s="120" t="str">
        <f>IF($A61=1,(COUNTIF(FORMS!$M63:$O63,"TWIN")),"")</f>
        <v/>
      </c>
      <c r="K61" s="120" t="str">
        <f>IF($A61=1,(COUNTIF(FORMS!$M63:$O63,"SINGLE")),"")</f>
        <v/>
      </c>
      <c r="L61" s="120" t="str">
        <f>IF($A61=1,(COUNTIF(FORMS!$M63:$O63,"TWIN")),"")</f>
        <v/>
      </c>
      <c r="M61" s="194">
        <f>IF($A61=1,(($I61*(VLOOKUP(E61&amp;""&amp;"SINGLE",BASE!$A$250:$C$261,2,FALSE)))+($J61*(VLOOKUP(E61&amp;""&amp;"TWIN",BASE!$A$250:$C$261,3,FALSE))))+IF(K61="YES",30,0)+IF(L61="YES",30,0),IF(K61="YES",30,0)+IF(L61="YES",30,0))</f>
        <v>0</v>
      </c>
      <c r="N61" s="195"/>
      <c r="O61" s="196"/>
      <c r="S61" s="8"/>
      <c r="T61" s="8"/>
      <c r="U61" s="8"/>
      <c r="AC61" s="71" t="e">
        <f>$E61&amp;" "&amp;#REF!</f>
        <v>#REF!</v>
      </c>
    </row>
    <row r="62" spans="1:29" s="8" customFormat="1" x14ac:dyDescent="0.3">
      <c r="I62" s="80"/>
      <c r="J62" s="80"/>
      <c r="K62" s="80"/>
      <c r="L62" s="80"/>
      <c r="AC62" s="71"/>
    </row>
    <row r="63" spans="1:29" s="8" customFormat="1" x14ac:dyDescent="0.3">
      <c r="I63" s="80"/>
      <c r="J63" s="80"/>
      <c r="K63" s="80"/>
      <c r="L63" s="80"/>
      <c r="AC63" s="71"/>
    </row>
    <row r="64" spans="1:29" s="8" customFormat="1" x14ac:dyDescent="0.3">
      <c r="I64" s="80"/>
      <c r="J64" s="80"/>
      <c r="K64" s="80"/>
      <c r="L64" s="80"/>
      <c r="AC64" s="71"/>
    </row>
    <row r="65" spans="9:29" s="8" customFormat="1" x14ac:dyDescent="0.3">
      <c r="I65" s="80"/>
      <c r="J65" s="80"/>
      <c r="K65" s="80"/>
      <c r="L65" s="80"/>
      <c r="AC65" s="71"/>
    </row>
    <row r="66" spans="9:29" s="8" customFormat="1" x14ac:dyDescent="0.3">
      <c r="I66" s="80"/>
      <c r="J66" s="80"/>
      <c r="K66" s="80"/>
      <c r="L66" s="80"/>
      <c r="AC66" s="71"/>
    </row>
    <row r="67" spans="9:29" s="8" customFormat="1" x14ac:dyDescent="0.3">
      <c r="I67" s="80"/>
      <c r="J67" s="80"/>
      <c r="K67" s="80"/>
      <c r="L67" s="80"/>
      <c r="AC67" s="71"/>
    </row>
    <row r="68" spans="9:29" s="8" customFormat="1" x14ac:dyDescent="0.3">
      <c r="I68" s="80"/>
      <c r="J68" s="80"/>
      <c r="K68" s="80"/>
      <c r="L68" s="80"/>
      <c r="AC68" s="71"/>
    </row>
    <row r="69" spans="9:29" s="8" customFormat="1" x14ac:dyDescent="0.3">
      <c r="I69" s="80"/>
      <c r="J69" s="80"/>
      <c r="K69" s="80"/>
      <c r="L69" s="80"/>
      <c r="AC69" s="71"/>
    </row>
    <row r="70" spans="9:29" s="8" customFormat="1" x14ac:dyDescent="0.3">
      <c r="I70" s="80"/>
      <c r="J70" s="80"/>
      <c r="K70" s="80"/>
      <c r="L70" s="80"/>
      <c r="AC70" s="71"/>
    </row>
    <row r="71" spans="9:29" s="8" customFormat="1" x14ac:dyDescent="0.3">
      <c r="I71" s="80"/>
      <c r="J71" s="80"/>
      <c r="K71" s="80"/>
      <c r="L71" s="80"/>
      <c r="AC71" s="71"/>
    </row>
    <row r="72" spans="9:29" s="8" customFormat="1" x14ac:dyDescent="0.3">
      <c r="I72" s="80"/>
      <c r="J72" s="80"/>
      <c r="K72" s="80"/>
      <c r="L72" s="80"/>
      <c r="AC72" s="71"/>
    </row>
    <row r="73" spans="9:29" s="8" customFormat="1" x14ac:dyDescent="0.3">
      <c r="I73" s="80"/>
      <c r="J73" s="80"/>
      <c r="K73" s="80"/>
      <c r="L73" s="80"/>
      <c r="AC73" s="71"/>
    </row>
    <row r="74" spans="9:29" s="8" customFormat="1" x14ac:dyDescent="0.3">
      <c r="I74" s="80"/>
      <c r="J74" s="80"/>
      <c r="K74" s="80"/>
      <c r="L74" s="80"/>
      <c r="AC74" s="71"/>
    </row>
    <row r="75" spans="9:29" s="8" customFormat="1" x14ac:dyDescent="0.3">
      <c r="I75" s="80"/>
      <c r="J75" s="80"/>
      <c r="K75" s="80"/>
      <c r="L75" s="80"/>
      <c r="AC75" s="71"/>
    </row>
    <row r="76" spans="9:29" s="8" customFormat="1" x14ac:dyDescent="0.3">
      <c r="I76" s="80"/>
      <c r="J76" s="80"/>
      <c r="K76" s="80"/>
      <c r="L76" s="80"/>
      <c r="AC76" s="71"/>
    </row>
    <row r="77" spans="9:29" s="8" customFormat="1" x14ac:dyDescent="0.3">
      <c r="I77" s="80"/>
      <c r="J77" s="80"/>
      <c r="K77" s="80"/>
      <c r="L77" s="80"/>
      <c r="AC77" s="71"/>
    </row>
    <row r="78" spans="9:29" s="8" customFormat="1" x14ac:dyDescent="0.3">
      <c r="I78" s="80"/>
      <c r="J78" s="80"/>
      <c r="K78" s="80"/>
      <c r="L78" s="80"/>
      <c r="AC78" s="71"/>
    </row>
    <row r="79" spans="9:29" s="8" customFormat="1" x14ac:dyDescent="0.3">
      <c r="I79" s="80"/>
      <c r="J79" s="80"/>
      <c r="K79" s="80"/>
      <c r="L79" s="80"/>
      <c r="AC79" s="71"/>
    </row>
    <row r="80" spans="9:29" s="8" customFormat="1" x14ac:dyDescent="0.3">
      <c r="I80" s="80"/>
      <c r="J80" s="80"/>
      <c r="K80" s="80"/>
      <c r="L80" s="80"/>
      <c r="AC80" s="71"/>
    </row>
    <row r="81" spans="9:29" s="8" customFormat="1" x14ac:dyDescent="0.3">
      <c r="I81" s="80"/>
      <c r="J81" s="80"/>
      <c r="K81" s="80"/>
      <c r="L81" s="80"/>
      <c r="AC81" s="71"/>
    </row>
    <row r="82" spans="9:29" s="8" customFormat="1" x14ac:dyDescent="0.3">
      <c r="I82" s="80"/>
      <c r="J82" s="80"/>
      <c r="K82" s="80"/>
      <c r="L82" s="80"/>
      <c r="AC82" s="71"/>
    </row>
    <row r="83" spans="9:29" s="8" customFormat="1" x14ac:dyDescent="0.3">
      <c r="I83" s="80"/>
      <c r="J83" s="80"/>
      <c r="K83" s="80"/>
      <c r="L83" s="80"/>
      <c r="AC83" s="71"/>
    </row>
    <row r="84" spans="9:29" s="8" customFormat="1" x14ac:dyDescent="0.3">
      <c r="I84" s="80"/>
      <c r="J84" s="80"/>
      <c r="K84" s="80"/>
      <c r="L84" s="80"/>
      <c r="AC84" s="71"/>
    </row>
    <row r="85" spans="9:29" s="8" customFormat="1" x14ac:dyDescent="0.3">
      <c r="I85" s="80"/>
      <c r="J85" s="80"/>
      <c r="K85" s="80"/>
      <c r="L85" s="80"/>
      <c r="AC85" s="71"/>
    </row>
    <row r="86" spans="9:29" s="8" customFormat="1" x14ac:dyDescent="0.3">
      <c r="I86" s="80"/>
      <c r="J86" s="80"/>
      <c r="K86" s="80"/>
      <c r="L86" s="80"/>
      <c r="AC86" s="71"/>
    </row>
    <row r="87" spans="9:29" s="8" customFormat="1" x14ac:dyDescent="0.3">
      <c r="I87" s="80"/>
      <c r="J87" s="80"/>
      <c r="K87" s="80"/>
      <c r="L87" s="80"/>
      <c r="AC87" s="71"/>
    </row>
    <row r="88" spans="9:29" s="8" customFormat="1" x14ac:dyDescent="0.3">
      <c r="I88" s="80"/>
      <c r="J88" s="80"/>
      <c r="K88" s="80"/>
      <c r="L88" s="80"/>
      <c r="AC88" s="71"/>
    </row>
    <row r="89" spans="9:29" s="8" customFormat="1" x14ac:dyDescent="0.3">
      <c r="I89" s="80"/>
      <c r="J89" s="80"/>
      <c r="K89" s="80"/>
      <c r="L89" s="80"/>
      <c r="AC89" s="71"/>
    </row>
    <row r="90" spans="9:29" s="8" customFormat="1" x14ac:dyDescent="0.3">
      <c r="I90" s="80"/>
      <c r="J90" s="80"/>
      <c r="K90" s="80"/>
      <c r="L90" s="80"/>
      <c r="AC90" s="71"/>
    </row>
    <row r="91" spans="9:29" s="8" customFormat="1" x14ac:dyDescent="0.3">
      <c r="I91" s="80"/>
      <c r="J91" s="80"/>
      <c r="K91" s="80"/>
      <c r="L91" s="80"/>
      <c r="AC91" s="71"/>
    </row>
    <row r="92" spans="9:29" s="8" customFormat="1" x14ac:dyDescent="0.3">
      <c r="I92" s="80"/>
      <c r="J92" s="80"/>
      <c r="K92" s="80"/>
      <c r="L92" s="80"/>
      <c r="AC92" s="71"/>
    </row>
    <row r="93" spans="9:29" s="8" customFormat="1" x14ac:dyDescent="0.3">
      <c r="I93" s="80"/>
      <c r="J93" s="80"/>
      <c r="K93" s="80"/>
      <c r="L93" s="80"/>
      <c r="AC93" s="71"/>
    </row>
    <row r="94" spans="9:29" s="8" customFormat="1" x14ac:dyDescent="0.3">
      <c r="I94" s="80"/>
      <c r="J94" s="80"/>
      <c r="K94" s="80"/>
      <c r="L94" s="80"/>
      <c r="AC94" s="71"/>
    </row>
    <row r="95" spans="9:29" s="8" customFormat="1" x14ac:dyDescent="0.3">
      <c r="I95" s="80"/>
      <c r="J95" s="80"/>
      <c r="K95" s="80"/>
      <c r="L95" s="80"/>
      <c r="AC95" s="71"/>
    </row>
    <row r="96" spans="9:29" s="8" customFormat="1" x14ac:dyDescent="0.3">
      <c r="I96" s="80"/>
      <c r="J96" s="80"/>
      <c r="K96" s="80"/>
      <c r="L96" s="80"/>
      <c r="AC96" s="71"/>
    </row>
    <row r="97" spans="9:29" s="8" customFormat="1" x14ac:dyDescent="0.3">
      <c r="I97" s="80"/>
      <c r="J97" s="80"/>
      <c r="K97" s="80"/>
      <c r="L97" s="80"/>
      <c r="AC97" s="71"/>
    </row>
    <row r="98" spans="9:29" s="8" customFormat="1" x14ac:dyDescent="0.3">
      <c r="I98" s="80"/>
      <c r="J98" s="80"/>
      <c r="K98" s="80"/>
      <c r="L98" s="80"/>
      <c r="AC98" s="71"/>
    </row>
    <row r="99" spans="9:29" s="8" customFormat="1" x14ac:dyDescent="0.3">
      <c r="I99" s="80"/>
      <c r="J99" s="80"/>
      <c r="K99" s="80"/>
      <c r="L99" s="80"/>
      <c r="AC99" s="71"/>
    </row>
    <row r="100" spans="9:29" s="8" customFormat="1" x14ac:dyDescent="0.3">
      <c r="I100" s="80"/>
      <c r="J100" s="80"/>
      <c r="K100" s="80"/>
      <c r="L100" s="80"/>
      <c r="AC100" s="71"/>
    </row>
    <row r="101" spans="9:29" s="8" customFormat="1" x14ac:dyDescent="0.3">
      <c r="I101" s="80"/>
      <c r="J101" s="80"/>
      <c r="K101" s="80"/>
      <c r="L101" s="80"/>
      <c r="AC101" s="71"/>
    </row>
    <row r="102" spans="9:29" s="8" customFormat="1" x14ac:dyDescent="0.3">
      <c r="I102" s="80"/>
      <c r="J102" s="80"/>
      <c r="K102" s="80"/>
      <c r="L102" s="80"/>
      <c r="AC102" s="71"/>
    </row>
    <row r="103" spans="9:29" s="8" customFormat="1" x14ac:dyDescent="0.3">
      <c r="I103" s="80"/>
      <c r="J103" s="80"/>
      <c r="K103" s="80"/>
      <c r="L103" s="80"/>
      <c r="AC103" s="71"/>
    </row>
    <row r="104" spans="9:29" s="8" customFormat="1" x14ac:dyDescent="0.3">
      <c r="I104" s="80"/>
      <c r="J104" s="80"/>
      <c r="K104" s="80"/>
      <c r="L104" s="80"/>
      <c r="AC104" s="71"/>
    </row>
    <row r="105" spans="9:29" s="8" customFormat="1" x14ac:dyDescent="0.3">
      <c r="I105" s="80"/>
      <c r="J105" s="80"/>
      <c r="K105" s="80"/>
      <c r="L105" s="80"/>
      <c r="AC105" s="71"/>
    </row>
    <row r="106" spans="9:29" s="8" customFormat="1" x14ac:dyDescent="0.3">
      <c r="I106" s="80"/>
      <c r="J106" s="80"/>
      <c r="K106" s="80"/>
      <c r="L106" s="80"/>
      <c r="AC106" s="71"/>
    </row>
    <row r="107" spans="9:29" s="8" customFormat="1" x14ac:dyDescent="0.3">
      <c r="I107" s="80"/>
      <c r="J107" s="80"/>
      <c r="K107" s="80"/>
      <c r="L107" s="80"/>
      <c r="AC107" s="71"/>
    </row>
    <row r="108" spans="9:29" s="8" customFormat="1" x14ac:dyDescent="0.3">
      <c r="I108" s="80"/>
      <c r="J108" s="80"/>
      <c r="K108" s="80"/>
      <c r="L108" s="80"/>
      <c r="AC108" s="71"/>
    </row>
    <row r="109" spans="9:29" s="8" customFormat="1" x14ac:dyDescent="0.3">
      <c r="I109" s="80"/>
      <c r="J109" s="80"/>
      <c r="K109" s="80"/>
      <c r="L109" s="80"/>
      <c r="AC109" s="71"/>
    </row>
    <row r="110" spans="9:29" s="8" customFormat="1" x14ac:dyDescent="0.3">
      <c r="I110" s="80"/>
      <c r="J110" s="80"/>
      <c r="K110" s="80"/>
      <c r="L110" s="80"/>
      <c r="AC110" s="71"/>
    </row>
    <row r="111" spans="9:29" s="8" customFormat="1" x14ac:dyDescent="0.3">
      <c r="I111" s="80"/>
      <c r="J111" s="80"/>
      <c r="K111" s="80"/>
      <c r="L111" s="80"/>
      <c r="AC111" s="71"/>
    </row>
    <row r="112" spans="9:29" s="8" customFormat="1" x14ac:dyDescent="0.3">
      <c r="I112" s="80"/>
      <c r="J112" s="80"/>
      <c r="K112" s="80"/>
      <c r="L112" s="80"/>
      <c r="AC112" s="71"/>
    </row>
    <row r="113" spans="9:29" s="8" customFormat="1" x14ac:dyDescent="0.3">
      <c r="I113" s="80"/>
      <c r="J113" s="80"/>
      <c r="K113" s="80"/>
      <c r="L113" s="80"/>
      <c r="AC113" s="71"/>
    </row>
    <row r="114" spans="9:29" s="8" customFormat="1" x14ac:dyDescent="0.3">
      <c r="I114" s="80"/>
      <c r="J114" s="80"/>
      <c r="K114" s="80"/>
      <c r="L114" s="80"/>
      <c r="AC114" s="71"/>
    </row>
    <row r="115" spans="9:29" s="8" customFormat="1" x14ac:dyDescent="0.3">
      <c r="I115" s="80"/>
      <c r="J115" s="80"/>
      <c r="K115" s="80"/>
      <c r="L115" s="80"/>
      <c r="AC115" s="71"/>
    </row>
    <row r="116" spans="9:29" s="8" customFormat="1" x14ac:dyDescent="0.3">
      <c r="I116" s="80"/>
      <c r="J116" s="80"/>
      <c r="K116" s="80"/>
      <c r="L116" s="80"/>
      <c r="AC116" s="71"/>
    </row>
    <row r="117" spans="9:29" s="8" customFormat="1" x14ac:dyDescent="0.3">
      <c r="I117" s="80"/>
      <c r="J117" s="80"/>
      <c r="K117" s="80"/>
      <c r="L117" s="80"/>
      <c r="AC117" s="71"/>
    </row>
    <row r="118" spans="9:29" s="8" customFormat="1" x14ac:dyDescent="0.3">
      <c r="I118" s="80"/>
      <c r="J118" s="80"/>
      <c r="K118" s="80"/>
      <c r="L118" s="80"/>
      <c r="AC118" s="71"/>
    </row>
    <row r="119" spans="9:29" s="8" customFormat="1" x14ac:dyDescent="0.3">
      <c r="I119" s="80"/>
      <c r="J119" s="80"/>
      <c r="K119" s="80"/>
      <c r="L119" s="80"/>
      <c r="AC119" s="71"/>
    </row>
    <row r="120" spans="9:29" s="8" customFormat="1" x14ac:dyDescent="0.3">
      <c r="I120" s="80"/>
      <c r="J120" s="80"/>
      <c r="K120" s="80"/>
      <c r="L120" s="80"/>
      <c r="AC120" s="71"/>
    </row>
    <row r="121" spans="9:29" s="8" customFormat="1" x14ac:dyDescent="0.3">
      <c r="I121" s="80"/>
      <c r="J121" s="80"/>
      <c r="K121" s="80"/>
      <c r="L121" s="80"/>
      <c r="AC121" s="71"/>
    </row>
    <row r="122" spans="9:29" s="8" customFormat="1" x14ac:dyDescent="0.3">
      <c r="I122" s="80"/>
      <c r="J122" s="80"/>
      <c r="K122" s="80"/>
      <c r="L122" s="80"/>
      <c r="AC122" s="71"/>
    </row>
    <row r="123" spans="9:29" s="8" customFormat="1" x14ac:dyDescent="0.3">
      <c r="I123" s="80"/>
      <c r="J123" s="80"/>
      <c r="K123" s="80"/>
      <c r="L123" s="80"/>
      <c r="AC123" s="71"/>
    </row>
    <row r="124" spans="9:29" s="8" customFormat="1" x14ac:dyDescent="0.3">
      <c r="I124" s="80"/>
      <c r="J124" s="80"/>
      <c r="K124" s="80"/>
      <c r="L124" s="80"/>
      <c r="AC124" s="71"/>
    </row>
    <row r="125" spans="9:29" s="8" customFormat="1" x14ac:dyDescent="0.3">
      <c r="I125" s="80"/>
      <c r="J125" s="80"/>
      <c r="K125" s="80"/>
      <c r="L125" s="80"/>
      <c r="AC125" s="71"/>
    </row>
    <row r="126" spans="9:29" s="8" customFormat="1" x14ac:dyDescent="0.3">
      <c r="I126" s="80"/>
      <c r="J126" s="80"/>
      <c r="K126" s="80"/>
      <c r="L126" s="80"/>
      <c r="AC126" s="71"/>
    </row>
    <row r="127" spans="9:29" s="8" customFormat="1" x14ac:dyDescent="0.3">
      <c r="I127" s="80"/>
      <c r="J127" s="80"/>
      <c r="K127" s="80"/>
      <c r="L127" s="80"/>
      <c r="AC127" s="71"/>
    </row>
    <row r="128" spans="9:29" s="8" customFormat="1" x14ac:dyDescent="0.3">
      <c r="I128" s="80"/>
      <c r="J128" s="80"/>
      <c r="K128" s="80"/>
      <c r="L128" s="80"/>
      <c r="AC128" s="71"/>
    </row>
    <row r="129" spans="9:29" s="8" customFormat="1" x14ac:dyDescent="0.3">
      <c r="I129" s="80"/>
      <c r="J129" s="80"/>
      <c r="K129" s="80"/>
      <c r="L129" s="80"/>
      <c r="AC129" s="71"/>
    </row>
    <row r="130" spans="9:29" s="8" customFormat="1" x14ac:dyDescent="0.3">
      <c r="I130" s="80"/>
      <c r="J130" s="80"/>
      <c r="K130" s="80"/>
      <c r="L130" s="80"/>
      <c r="AC130" s="71"/>
    </row>
    <row r="131" spans="9:29" s="8" customFormat="1" x14ac:dyDescent="0.3">
      <c r="I131" s="80"/>
      <c r="J131" s="80"/>
      <c r="K131" s="80"/>
      <c r="L131" s="80"/>
      <c r="AC131" s="71"/>
    </row>
    <row r="132" spans="9:29" x14ac:dyDescent="0.3">
      <c r="S132" s="8"/>
      <c r="T132" s="8"/>
      <c r="U132" s="8"/>
    </row>
  </sheetData>
  <sheetProtection algorithmName="SHA-512" hashValue="nmFIkq+pvRr+P1wTEp9SqiPBnrBu8IxhWtsBvetVLqlasIB7+RH25Iy4N/qbBZ20lLOM0nJoa7mFtVtBdz4Dbg==" saltValue="wVeHgij0HlwStHOaVpvBeg==" spinCount="100000" sheet="1" selectLockedCells="1"/>
  <mergeCells count="161">
    <mergeCell ref="B58:D58"/>
    <mergeCell ref="E58:F58"/>
    <mergeCell ref="B61:D61"/>
    <mergeCell ref="E61:F61"/>
    <mergeCell ref="B59:D59"/>
    <mergeCell ref="E59:F59"/>
    <mergeCell ref="B60:D60"/>
    <mergeCell ref="E60:F60"/>
    <mergeCell ref="B53:D53"/>
    <mergeCell ref="E53:F53"/>
    <mergeCell ref="B54:D54"/>
    <mergeCell ref="E54:F54"/>
    <mergeCell ref="B55:D55"/>
    <mergeCell ref="E55:F55"/>
    <mergeCell ref="B56:D56"/>
    <mergeCell ref="E56:F56"/>
    <mergeCell ref="B57:D57"/>
    <mergeCell ref="E57:F57"/>
    <mergeCell ref="B48:D48"/>
    <mergeCell ref="E48:F48"/>
    <mergeCell ref="B49:D49"/>
    <mergeCell ref="E49:F49"/>
    <mergeCell ref="B50:D50"/>
    <mergeCell ref="E50:F50"/>
    <mergeCell ref="B51:D51"/>
    <mergeCell ref="E51:F51"/>
    <mergeCell ref="B52:D52"/>
    <mergeCell ref="E52:F52"/>
    <mergeCell ref="B43:D43"/>
    <mergeCell ref="E43:F43"/>
    <mergeCell ref="B44:D44"/>
    <mergeCell ref="E44:F44"/>
    <mergeCell ref="B45:D45"/>
    <mergeCell ref="E45:F45"/>
    <mergeCell ref="B46:D46"/>
    <mergeCell ref="E46:F46"/>
    <mergeCell ref="B47:D47"/>
    <mergeCell ref="E47:F4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13:D13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I7:M7"/>
    <mergeCell ref="G5:M5"/>
    <mergeCell ref="F1:N3"/>
    <mergeCell ref="D4:O4"/>
    <mergeCell ref="B12:D12"/>
    <mergeCell ref="E12:F12"/>
    <mergeCell ref="B9:C9"/>
    <mergeCell ref="D9:G9"/>
    <mergeCell ref="H9:M9"/>
    <mergeCell ref="B11:D11"/>
    <mergeCell ref="E11:F11"/>
    <mergeCell ref="G7:H7"/>
    <mergeCell ref="M31:O31"/>
    <mergeCell ref="M32:O32"/>
    <mergeCell ref="M11:O11"/>
    <mergeCell ref="M12:O12"/>
    <mergeCell ref="M49:O49"/>
    <mergeCell ref="M50:O50"/>
    <mergeCell ref="M51:O51"/>
    <mergeCell ref="M52:O52"/>
    <mergeCell ref="M53:O53"/>
    <mergeCell ref="M48:O48"/>
    <mergeCell ref="M33:O33"/>
    <mergeCell ref="M34:O34"/>
    <mergeCell ref="M35:O35"/>
    <mergeCell ref="M36:O36"/>
    <mergeCell ref="M37:O37"/>
    <mergeCell ref="M38:O38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  <mergeCell ref="M55:O55"/>
    <mergeCell ref="M56:O56"/>
    <mergeCell ref="M57:O57"/>
    <mergeCell ref="M58:O58"/>
    <mergeCell ref="M59:O59"/>
    <mergeCell ref="M60:O60"/>
    <mergeCell ref="M61:O61"/>
    <mergeCell ref="M39:O39"/>
    <mergeCell ref="M40:O40"/>
    <mergeCell ref="M41:O41"/>
    <mergeCell ref="M42:O42"/>
    <mergeCell ref="M43:O43"/>
    <mergeCell ref="M44:O44"/>
    <mergeCell ref="M45:O45"/>
    <mergeCell ref="M46:O46"/>
    <mergeCell ref="M47:O47"/>
    <mergeCell ref="M54:O54"/>
  </mergeCells>
  <printOptions horizontalCentered="1" verticalCentered="1"/>
  <pageMargins left="0" right="0" top="0" bottom="0" header="0" footer="0"/>
  <pageSetup paperSize="9"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B989D-A69C-464A-88F2-270751D483D7}">
  <sheetPr codeName="Feuil4"/>
  <dimension ref="A1:AV344"/>
  <sheetViews>
    <sheetView zoomScale="70" zoomScaleNormal="70" workbookViewId="0">
      <selection activeCell="C4" sqref="C4:H4"/>
    </sheetView>
  </sheetViews>
  <sheetFormatPr baseColWidth="10" defaultRowHeight="14.4" x14ac:dyDescent="0.3"/>
  <cols>
    <col min="1" max="1" width="2.33203125" style="8" customWidth="1"/>
    <col min="2" max="2" width="17.6640625" customWidth="1"/>
    <col min="3" max="3" width="38.77734375" customWidth="1"/>
    <col min="4" max="4" width="23.44140625" bestFit="1" customWidth="1"/>
    <col min="5" max="6" width="14.44140625" style="86" customWidth="1"/>
    <col min="7" max="7" width="14.44140625" customWidth="1"/>
    <col min="8" max="10" width="14.33203125" customWidth="1"/>
    <col min="11" max="11" width="23.109375" customWidth="1"/>
    <col min="12" max="48" width="11.44140625" style="8"/>
  </cols>
  <sheetData>
    <row r="1" spans="1:48" ht="22.2" customHeight="1" x14ac:dyDescent="0.3">
      <c r="B1" s="8"/>
      <c r="C1" s="153" t="s">
        <v>786</v>
      </c>
      <c r="D1" s="153"/>
      <c r="E1" s="153"/>
      <c r="F1" s="153"/>
      <c r="G1" s="153"/>
      <c r="H1" s="153"/>
      <c r="I1" s="153"/>
      <c r="J1" s="90"/>
      <c r="K1" s="8"/>
      <c r="V1" s="71"/>
    </row>
    <row r="2" spans="1:48" ht="22.2" customHeight="1" x14ac:dyDescent="0.3">
      <c r="B2" s="8"/>
      <c r="C2" s="153"/>
      <c r="D2" s="153"/>
      <c r="E2" s="153"/>
      <c r="F2" s="153"/>
      <c r="G2" s="153"/>
      <c r="H2" s="153"/>
      <c r="I2" s="153"/>
      <c r="J2" s="90"/>
      <c r="K2" s="8"/>
      <c r="V2" s="71"/>
    </row>
    <row r="3" spans="1:48" ht="14.55" customHeight="1" x14ac:dyDescent="0.3">
      <c r="B3" s="8"/>
      <c r="C3" s="153"/>
      <c r="D3" s="153"/>
      <c r="E3" s="153"/>
      <c r="F3" s="153"/>
      <c r="G3" s="153"/>
      <c r="H3" s="153"/>
      <c r="I3" s="153"/>
      <c r="J3" s="90"/>
      <c r="K3" s="8"/>
      <c r="V3" s="71"/>
    </row>
    <row r="4" spans="1:48" ht="18.75" customHeight="1" thickBot="1" x14ac:dyDescent="0.35">
      <c r="B4" s="10"/>
      <c r="C4" s="203" t="s">
        <v>777</v>
      </c>
      <c r="D4" s="203"/>
      <c r="E4" s="203"/>
      <c r="F4" s="203"/>
      <c r="G4" s="203"/>
      <c r="H4" s="203"/>
      <c r="I4" s="11"/>
      <c r="J4" s="11"/>
      <c r="K4" s="8"/>
      <c r="V4" s="71"/>
    </row>
    <row r="5" spans="1:48" s="18" customFormat="1" ht="24" customHeight="1" thickBot="1" x14ac:dyDescent="0.35">
      <c r="A5" s="93"/>
      <c r="B5" s="19" t="s">
        <v>714</v>
      </c>
      <c r="C5" s="19" t="s">
        <v>715</v>
      </c>
      <c r="D5" s="19" t="s">
        <v>624</v>
      </c>
      <c r="E5" s="21" t="s">
        <v>716</v>
      </c>
      <c r="F5" s="21" t="s">
        <v>717</v>
      </c>
      <c r="G5" s="19" t="s">
        <v>718</v>
      </c>
      <c r="H5" s="20">
        <v>45757</v>
      </c>
      <c r="I5" s="20">
        <v>45758</v>
      </c>
      <c r="J5" s="20">
        <v>45759</v>
      </c>
      <c r="K5" s="19" t="s">
        <v>719</v>
      </c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</row>
    <row r="6" spans="1:48" x14ac:dyDescent="0.3">
      <c r="B6" s="72" t="str">
        <f>IF(AMOUNT!$A12=1,VLOOKUP(AMOUNT!$D$9,BASE!$A$2:$D$204,3,FALSE),"")</f>
        <v/>
      </c>
      <c r="C6" s="24" t="str">
        <f>IF(AMOUNT!$A12=1,FORMS!$C14&amp;" "&amp;FORMS!$D14&amp;" "&amp;FORMS!$F14&amp;" "&amp;FORMS!$G14&amp;" / "&amp;FORMS!#REF!,"")</f>
        <v/>
      </c>
      <c r="D6" s="24" t="str">
        <f>IF(AMOUNT!$A12=1,FORMS!$L14,"")</f>
        <v/>
      </c>
      <c r="E6" s="73" t="str">
        <f>IF(AMOUNT!$A12=1,FORMS!$J14,"")</f>
        <v/>
      </c>
      <c r="F6" s="73" t="str">
        <f>IF(AMOUNT!$A12=1,FORMS!$K14,"")</f>
        <v/>
      </c>
      <c r="G6" s="24" t="str">
        <f>IF(AMOUNT!$A12=1,$F6-$E6,"")</f>
        <v/>
      </c>
      <c r="H6" s="24" t="str">
        <f>IF(AND(AMOUNT!$A12=1,FORMS!$M14&lt;&gt;""),FORMS!$M14,"")</f>
        <v/>
      </c>
      <c r="I6" s="24" t="str">
        <f>IF(AND(AMOUNT!$A12=1,FORMS!$N14&lt;&gt;""),FORMS!$N14,"")</f>
        <v/>
      </c>
      <c r="J6" s="24" t="str">
        <f>IF(AND(AMOUNT!$A12=1,FORMS!$O14&lt;&gt;""),FORMS!$O14,"")</f>
        <v/>
      </c>
      <c r="K6" s="25" t="str">
        <f>IF(AND(AMOUNT!$A12=1,FORMS!$P14&lt;&gt;""),FORMS!$P14,"")</f>
        <v/>
      </c>
    </row>
    <row r="7" spans="1:48" x14ac:dyDescent="0.3">
      <c r="B7" s="34" t="str">
        <f>IF(AMOUNT!$A13=1,VLOOKUP(AMOUNT!$D$9,BASE!$A$2:$D$204,3,FALSE),"")</f>
        <v/>
      </c>
      <c r="C7" s="27" t="str">
        <f>IF(AMOUNT!$A13=1,FORMS!$C15&amp;" "&amp;FORMS!$D15&amp;" "&amp;FORMS!$F15&amp;" "&amp;FORMS!$G15&amp;" / "&amp;FORMS!#REF!,"")</f>
        <v/>
      </c>
      <c r="D7" s="27" t="str">
        <f>IF(AMOUNT!$A13=1,FORMS!$L15,"")</f>
        <v/>
      </c>
      <c r="E7" s="74" t="str">
        <f>IF(AMOUNT!$A13=1,FORMS!$J15,"")</f>
        <v/>
      </c>
      <c r="F7" s="74" t="str">
        <f>IF(AMOUNT!$A13=1,FORMS!$K15,"")</f>
        <v/>
      </c>
      <c r="G7" s="27" t="str">
        <f>IF(AMOUNT!$A13=1,$F7-$E7,"")</f>
        <v/>
      </c>
      <c r="H7" s="27" t="str">
        <f>IF(AND(AMOUNT!$A13=1,FORMS!$M15&lt;&gt;""),FORMS!$M15,"")</f>
        <v/>
      </c>
      <c r="I7" s="27" t="str">
        <f>IF(AND(AMOUNT!$A13=1,FORMS!$N15&lt;&gt;""),FORMS!$N15,"")</f>
        <v/>
      </c>
      <c r="J7" s="27" t="str">
        <f>IF(AND(AMOUNT!$A13=1,FORMS!$O15&lt;&gt;""),FORMS!$O15,"")</f>
        <v/>
      </c>
      <c r="K7" s="28" t="str">
        <f>IF(AND(AMOUNT!$A13=1,FORMS!$P15&lt;&gt;""),FORMS!$P15,"")</f>
        <v/>
      </c>
    </row>
    <row r="8" spans="1:48" x14ac:dyDescent="0.3">
      <c r="B8" s="34" t="str">
        <f>IF(AMOUNT!$A14=1,VLOOKUP(AMOUNT!$D$9,BASE!$A$2:$D$204,3,FALSE),"")</f>
        <v/>
      </c>
      <c r="C8" s="27" t="str">
        <f>IF(AMOUNT!$A14=1,FORMS!$C16&amp;" "&amp;FORMS!$D16&amp;" "&amp;FORMS!$F16&amp;" "&amp;FORMS!$G16&amp;" / "&amp;FORMS!#REF!,"")</f>
        <v/>
      </c>
      <c r="D8" s="27" t="str">
        <f>IF(AMOUNT!$A14=1,FORMS!$L16,"")</f>
        <v/>
      </c>
      <c r="E8" s="74" t="str">
        <f>IF(AMOUNT!$A14=1,FORMS!$J16,"")</f>
        <v/>
      </c>
      <c r="F8" s="74" t="str">
        <f>IF(AMOUNT!$A14=1,FORMS!$K16,"")</f>
        <v/>
      </c>
      <c r="G8" s="27" t="str">
        <f>IF(AMOUNT!$A14=1,$F8-$E8,"")</f>
        <v/>
      </c>
      <c r="H8" s="27" t="str">
        <f>IF(AND(AMOUNT!$A14=1,FORMS!$M16&lt;&gt;""),FORMS!$M16,"")</f>
        <v/>
      </c>
      <c r="I8" s="27" t="str">
        <f>IF(AND(AMOUNT!$A14=1,FORMS!$N16&lt;&gt;""),FORMS!$N16,"")</f>
        <v/>
      </c>
      <c r="J8" s="27" t="str">
        <f>IF(AND(AMOUNT!$A14=1,FORMS!$O16&lt;&gt;""),FORMS!$O16,"")</f>
        <v/>
      </c>
      <c r="K8" s="28" t="str">
        <f>IF(AND(AMOUNT!$A14=1,FORMS!$P16&lt;&gt;""),FORMS!$P16,"")</f>
        <v/>
      </c>
    </row>
    <row r="9" spans="1:48" x14ac:dyDescent="0.3">
      <c r="B9" s="34" t="str">
        <f>IF(AMOUNT!$A15=1,VLOOKUP(AMOUNT!$D$9,BASE!$A$2:$D$204,3,FALSE),"")</f>
        <v/>
      </c>
      <c r="C9" s="27" t="str">
        <f>IF(AMOUNT!$A15=1,FORMS!$C17&amp;" "&amp;FORMS!$D17&amp;" "&amp;FORMS!$F17&amp;" "&amp;FORMS!$G17&amp;" / "&amp;FORMS!#REF!,"")</f>
        <v/>
      </c>
      <c r="D9" s="27" t="str">
        <f>IF(AMOUNT!$A15=1,FORMS!$L17,"")</f>
        <v/>
      </c>
      <c r="E9" s="74" t="str">
        <f>IF(AMOUNT!$A15=1,FORMS!$J17,"")</f>
        <v/>
      </c>
      <c r="F9" s="74" t="str">
        <f>IF(AMOUNT!$A15=1,FORMS!$K17,"")</f>
        <v/>
      </c>
      <c r="G9" s="27" t="str">
        <f>IF(AMOUNT!$A15=1,$F9-$E9,"")</f>
        <v/>
      </c>
      <c r="H9" s="27" t="str">
        <f>IF(AND(AMOUNT!$A15=1,FORMS!$M17&lt;&gt;""),FORMS!$M17,"")</f>
        <v/>
      </c>
      <c r="I9" s="27" t="str">
        <f>IF(AND(AMOUNT!$A15=1,FORMS!$N17&lt;&gt;""),FORMS!$N17,"")</f>
        <v/>
      </c>
      <c r="J9" s="27" t="str">
        <f>IF(AND(AMOUNT!$A15=1,FORMS!$O17&lt;&gt;""),FORMS!$O17,"")</f>
        <v/>
      </c>
      <c r="K9" s="28" t="str">
        <f>IF(AND(AMOUNT!$A15=1,FORMS!$P17&lt;&gt;""),FORMS!$P17,"")</f>
        <v/>
      </c>
    </row>
    <row r="10" spans="1:48" x14ac:dyDescent="0.3">
      <c r="B10" s="34" t="str">
        <f>IF(AMOUNT!$A16=1,VLOOKUP(AMOUNT!$D$9,BASE!$A$2:$D$204,3,FALSE),"")</f>
        <v/>
      </c>
      <c r="C10" s="27" t="str">
        <f>IF(AMOUNT!$A16=1,FORMS!$C18&amp;" "&amp;FORMS!$D18&amp;" "&amp;FORMS!$F18&amp;" "&amp;FORMS!$G18&amp;" / "&amp;FORMS!#REF!,"")</f>
        <v/>
      </c>
      <c r="D10" s="27" t="str">
        <f>IF(AMOUNT!$A16=1,FORMS!$L18,"")</f>
        <v/>
      </c>
      <c r="E10" s="74" t="str">
        <f>IF(AMOUNT!$A16=1,FORMS!$J18,"")</f>
        <v/>
      </c>
      <c r="F10" s="74" t="str">
        <f>IF(AMOUNT!$A16=1,FORMS!$K18,"")</f>
        <v/>
      </c>
      <c r="G10" s="27" t="str">
        <f>IF(AMOUNT!$A16=1,$F10-$E10,"")</f>
        <v/>
      </c>
      <c r="H10" s="27" t="str">
        <f>IF(AND(AMOUNT!$A16=1,FORMS!$M18&lt;&gt;""),FORMS!$M18,"")</f>
        <v/>
      </c>
      <c r="I10" s="27" t="str">
        <f>IF(AND(AMOUNT!$A16=1,FORMS!$N18&lt;&gt;""),FORMS!$N18,"")</f>
        <v/>
      </c>
      <c r="J10" s="27" t="str">
        <f>IF(AND(AMOUNT!$A16=1,FORMS!$O18&lt;&gt;""),FORMS!$O18,"")</f>
        <v/>
      </c>
      <c r="K10" s="28" t="str">
        <f>IF(AND(AMOUNT!$A16=1,FORMS!$P18&lt;&gt;""),FORMS!$P18,"")</f>
        <v/>
      </c>
    </row>
    <row r="11" spans="1:48" x14ac:dyDescent="0.3">
      <c r="B11" s="34" t="str">
        <f>IF(AMOUNT!$A17=1,VLOOKUP(AMOUNT!$D$9,BASE!$A$2:$D$204,3,FALSE),"")</f>
        <v/>
      </c>
      <c r="C11" s="27" t="str">
        <f>IF(AMOUNT!$A17=1,FORMS!$C19&amp;" "&amp;FORMS!$D19&amp;" "&amp;FORMS!$F19&amp;" "&amp;FORMS!$G19&amp;" / "&amp;FORMS!#REF!,"")</f>
        <v/>
      </c>
      <c r="D11" s="27" t="str">
        <f>IF(AMOUNT!$A17=1,FORMS!$L19,"")</f>
        <v/>
      </c>
      <c r="E11" s="74" t="str">
        <f>IF(AMOUNT!$A17=1,FORMS!$J19,"")</f>
        <v/>
      </c>
      <c r="F11" s="74" t="str">
        <f>IF(AMOUNT!$A17=1,FORMS!$K19,"")</f>
        <v/>
      </c>
      <c r="G11" s="27" t="str">
        <f>IF(AMOUNT!$A17=1,$F11-$E11,"")</f>
        <v/>
      </c>
      <c r="H11" s="27" t="str">
        <f>IF(AND(AMOUNT!$A17=1,FORMS!$M19&lt;&gt;""),FORMS!$M19,"")</f>
        <v/>
      </c>
      <c r="I11" s="27" t="str">
        <f>IF(AND(AMOUNT!$A17=1,FORMS!$N19&lt;&gt;""),FORMS!$N19,"")</f>
        <v/>
      </c>
      <c r="J11" s="27" t="str">
        <f>IF(AND(AMOUNT!$A17=1,FORMS!$O19&lt;&gt;""),FORMS!$O19,"")</f>
        <v/>
      </c>
      <c r="K11" s="28" t="str">
        <f>IF(AND(AMOUNT!$A17=1,FORMS!$P19&lt;&gt;""),FORMS!$P19,"")</f>
        <v/>
      </c>
    </row>
    <row r="12" spans="1:48" x14ac:dyDescent="0.3">
      <c r="B12" s="34" t="str">
        <f>IF(AMOUNT!$A18=1,VLOOKUP(AMOUNT!$D$9,BASE!$A$2:$D$204,3,FALSE),"")</f>
        <v/>
      </c>
      <c r="C12" s="27" t="str">
        <f>IF(AMOUNT!$A18=1,FORMS!$C20&amp;" "&amp;FORMS!$D20&amp;" "&amp;FORMS!$F20&amp;" "&amp;FORMS!$G20&amp;" / "&amp;FORMS!#REF!,"")</f>
        <v/>
      </c>
      <c r="D12" s="27" t="str">
        <f>IF(AMOUNT!$A18=1,FORMS!$L20,"")</f>
        <v/>
      </c>
      <c r="E12" s="74" t="str">
        <f>IF(AMOUNT!$A18=1,FORMS!$J20,"")</f>
        <v/>
      </c>
      <c r="F12" s="74" t="str">
        <f>IF(AMOUNT!$A18=1,FORMS!$K20,"")</f>
        <v/>
      </c>
      <c r="G12" s="27" t="str">
        <f>IF(AMOUNT!$A18=1,$F12-$E12,"")</f>
        <v/>
      </c>
      <c r="H12" s="27" t="str">
        <f>IF(AND(AMOUNT!$A18=1,FORMS!$M20&lt;&gt;""),FORMS!$M20,"")</f>
        <v/>
      </c>
      <c r="I12" s="27" t="str">
        <f>IF(AND(AMOUNT!$A18=1,FORMS!$N20&lt;&gt;""),FORMS!$N20,"")</f>
        <v/>
      </c>
      <c r="J12" s="27" t="str">
        <f>IF(AND(AMOUNT!$A18=1,FORMS!$O20&lt;&gt;""),FORMS!$O20,"")</f>
        <v/>
      </c>
      <c r="K12" s="28" t="str">
        <f>IF(AND(AMOUNT!$A18=1,FORMS!$P20&lt;&gt;""),FORMS!$P20,"")</f>
        <v/>
      </c>
    </row>
    <row r="13" spans="1:48" x14ac:dyDescent="0.3">
      <c r="B13" s="34" t="str">
        <f>IF(AMOUNT!$A19=1,VLOOKUP(AMOUNT!$D$9,BASE!$A$2:$D$204,3,FALSE),"")</f>
        <v/>
      </c>
      <c r="C13" s="27" t="str">
        <f>IF(AMOUNT!$A19=1,FORMS!$C21&amp;" "&amp;FORMS!$D21&amp;" "&amp;FORMS!$F21&amp;" "&amp;FORMS!$G21&amp;" / "&amp;FORMS!#REF!,"")</f>
        <v/>
      </c>
      <c r="D13" s="27" t="str">
        <f>IF(AMOUNT!$A19=1,FORMS!$L21,"")</f>
        <v/>
      </c>
      <c r="E13" s="74" t="str">
        <f>IF(AMOUNT!$A19=1,FORMS!$J21,"")</f>
        <v/>
      </c>
      <c r="F13" s="74" t="str">
        <f>IF(AMOUNT!$A19=1,FORMS!$K21,"")</f>
        <v/>
      </c>
      <c r="G13" s="27" t="str">
        <f>IF(AMOUNT!$A19=1,$F13-$E13,"")</f>
        <v/>
      </c>
      <c r="H13" s="27" t="str">
        <f>IF(AND(AMOUNT!$A19=1,FORMS!$M21&lt;&gt;""),FORMS!$M21,"")</f>
        <v/>
      </c>
      <c r="I13" s="27" t="str">
        <f>IF(AND(AMOUNT!$A19=1,FORMS!$N21&lt;&gt;""),FORMS!$N21,"")</f>
        <v/>
      </c>
      <c r="J13" s="27" t="str">
        <f>IF(AND(AMOUNT!$A19=1,FORMS!$O21&lt;&gt;""),FORMS!$O21,"")</f>
        <v/>
      </c>
      <c r="K13" s="28" t="str">
        <f>IF(AND(AMOUNT!$A19=1,FORMS!$P21&lt;&gt;""),FORMS!$P21,"")</f>
        <v/>
      </c>
    </row>
    <row r="14" spans="1:48" s="8" customFormat="1" x14ac:dyDescent="0.3">
      <c r="B14" s="95" t="str">
        <f>IF(AMOUNT!$A20=1,VLOOKUP(AMOUNT!$D$9,BASE!$A$2:$D$204,3,FALSE),"")</f>
        <v/>
      </c>
      <c r="C14" s="96" t="str">
        <f>IF(AMOUNT!$A20=1,FORMS!$C22&amp;" "&amp;FORMS!$D22&amp;" "&amp;FORMS!$F22&amp;" "&amp;FORMS!$G22&amp;" / "&amp;FORMS!#REF!,"")</f>
        <v/>
      </c>
      <c r="D14" s="96" t="str">
        <f>IF(AMOUNT!$A20=1,FORMS!$L22,"")</f>
        <v/>
      </c>
      <c r="E14" s="97" t="str">
        <f>IF(AMOUNT!$A20=1,FORMS!$J22,"")</f>
        <v/>
      </c>
      <c r="F14" s="97" t="str">
        <f>IF(AMOUNT!$A20=1,FORMS!$K22,"")</f>
        <v/>
      </c>
      <c r="G14" s="96" t="str">
        <f>IF(AMOUNT!$A20=1,$F14-$E14,"")</f>
        <v/>
      </c>
      <c r="H14" s="96" t="str">
        <f>IF(AND(AMOUNT!$A20=1,FORMS!$M22&lt;&gt;""),FORMS!$M22,"")</f>
        <v/>
      </c>
      <c r="I14" s="96" t="str">
        <f>IF(AND(AMOUNT!$A20=1,FORMS!$N22&lt;&gt;""),FORMS!$N22,"")</f>
        <v/>
      </c>
      <c r="J14" s="96" t="str">
        <f>IF(AND(AMOUNT!$A20=1,FORMS!$O22&lt;&gt;""),FORMS!$O22,"")</f>
        <v/>
      </c>
      <c r="K14" s="98" t="str">
        <f>IF(AND(AMOUNT!$A20=1,FORMS!$P22&lt;&gt;""),FORMS!$P22,"")</f>
        <v/>
      </c>
    </row>
    <row r="15" spans="1:48" s="8" customFormat="1" x14ac:dyDescent="0.3">
      <c r="B15" s="95" t="str">
        <f>IF(AMOUNT!$A21=1,VLOOKUP(AMOUNT!$D$9,BASE!$A$2:$D$204,3,FALSE),"")</f>
        <v/>
      </c>
      <c r="C15" s="96" t="str">
        <f>IF(AMOUNT!$A21=1,FORMS!$C23&amp;" "&amp;FORMS!$D23&amp;" "&amp;FORMS!$F23&amp;" "&amp;FORMS!$G23&amp;" / "&amp;FORMS!#REF!,"")</f>
        <v/>
      </c>
      <c r="D15" s="96" t="str">
        <f>IF(AMOUNT!$A21=1,FORMS!$L23,"")</f>
        <v/>
      </c>
      <c r="E15" s="97" t="str">
        <f>IF(AMOUNT!$A21=1,FORMS!$J23,"")</f>
        <v/>
      </c>
      <c r="F15" s="97" t="str">
        <f>IF(AMOUNT!$A21=1,FORMS!$K23,"")</f>
        <v/>
      </c>
      <c r="G15" s="96" t="str">
        <f>IF(AMOUNT!$A21=1,$F15-$E15,"")</f>
        <v/>
      </c>
      <c r="H15" s="96" t="str">
        <f>IF(AND(AMOUNT!$A21=1,FORMS!$M23&lt;&gt;""),FORMS!$M23,"")</f>
        <v/>
      </c>
      <c r="I15" s="96" t="str">
        <f>IF(AND(AMOUNT!$A21=1,FORMS!$N23&lt;&gt;""),FORMS!$N23,"")</f>
        <v/>
      </c>
      <c r="J15" s="96" t="str">
        <f>IF(AND(AMOUNT!$A21=1,FORMS!$O23&lt;&gt;""),FORMS!$O23,"")</f>
        <v/>
      </c>
      <c r="K15" s="98" t="str">
        <f>IF(AND(AMOUNT!$A21=1,FORMS!$P23&lt;&gt;""),FORMS!$P23,"")</f>
        <v/>
      </c>
    </row>
    <row r="16" spans="1:48" s="8" customFormat="1" x14ac:dyDescent="0.3">
      <c r="B16" s="95" t="str">
        <f>IF(AMOUNT!$A22=1,VLOOKUP(AMOUNT!$D$9,BASE!$A$2:$D$204,3,FALSE),"")</f>
        <v/>
      </c>
      <c r="C16" s="96" t="str">
        <f>IF(AMOUNT!$A22=1,FORMS!$C24&amp;" "&amp;FORMS!$D24&amp;" "&amp;FORMS!$F24&amp;" "&amp;FORMS!$G24&amp;" / "&amp;FORMS!#REF!,"")</f>
        <v/>
      </c>
      <c r="D16" s="96" t="str">
        <f>IF(AMOUNT!$A22=1,FORMS!$L24,"")</f>
        <v/>
      </c>
      <c r="E16" s="97" t="str">
        <f>IF(AMOUNT!$A22=1,FORMS!$J24,"")</f>
        <v/>
      </c>
      <c r="F16" s="97" t="str">
        <f>IF(AMOUNT!$A22=1,FORMS!$K24,"")</f>
        <v/>
      </c>
      <c r="G16" s="96" t="str">
        <f>IF(AMOUNT!$A22=1,$F16-$E16,"")</f>
        <v/>
      </c>
      <c r="H16" s="96" t="str">
        <f>IF(AND(AMOUNT!$A22=1,FORMS!$M24&lt;&gt;""),FORMS!$M24,"")</f>
        <v/>
      </c>
      <c r="I16" s="96" t="str">
        <f>IF(AND(AMOUNT!$A22=1,FORMS!$N24&lt;&gt;""),FORMS!$N24,"")</f>
        <v/>
      </c>
      <c r="J16" s="96" t="str">
        <f>IF(AND(AMOUNT!$A22=1,FORMS!$O24&lt;&gt;""),FORMS!$O24,"")</f>
        <v/>
      </c>
      <c r="K16" s="98" t="str">
        <f>IF(AND(AMOUNT!$A22=1,FORMS!$P24&lt;&gt;""),FORMS!$P24,"")</f>
        <v/>
      </c>
    </row>
    <row r="17" spans="2:11" s="8" customFormat="1" x14ac:dyDescent="0.3">
      <c r="B17" s="95" t="str">
        <f>IF(AMOUNT!$A23=1,VLOOKUP(AMOUNT!$D$9,BASE!$A$2:$D$204,3,FALSE),"")</f>
        <v/>
      </c>
      <c r="C17" s="96" t="str">
        <f>IF(AMOUNT!$A23=1,FORMS!$C25&amp;" "&amp;FORMS!$D25&amp;" "&amp;FORMS!$F25&amp;" "&amp;FORMS!$G25&amp;" / "&amp;FORMS!#REF!,"")</f>
        <v/>
      </c>
      <c r="D17" s="96" t="str">
        <f>IF(AMOUNT!$A23=1,FORMS!$L25,"")</f>
        <v/>
      </c>
      <c r="E17" s="97" t="str">
        <f>IF(AMOUNT!$A23=1,FORMS!$J25,"")</f>
        <v/>
      </c>
      <c r="F17" s="97" t="str">
        <f>IF(AMOUNT!$A23=1,FORMS!$K25,"")</f>
        <v/>
      </c>
      <c r="G17" s="96" t="str">
        <f>IF(AMOUNT!$A23=1,$F17-$E17,"")</f>
        <v/>
      </c>
      <c r="H17" s="96" t="str">
        <f>IF(AND(AMOUNT!$A23=1,FORMS!$M25&lt;&gt;""),FORMS!$M25,"")</f>
        <v/>
      </c>
      <c r="I17" s="96" t="str">
        <f>IF(AND(AMOUNT!$A23=1,FORMS!$N25&lt;&gt;""),FORMS!$N25,"")</f>
        <v/>
      </c>
      <c r="J17" s="96" t="str">
        <f>IF(AND(AMOUNT!$A23=1,FORMS!$O25&lt;&gt;""),FORMS!$O25,"")</f>
        <v/>
      </c>
      <c r="K17" s="98" t="str">
        <f>IF(AND(AMOUNT!$A23=1,FORMS!$P25&lt;&gt;""),FORMS!$P25,"")</f>
        <v/>
      </c>
    </row>
    <row r="18" spans="2:11" s="8" customFormat="1" x14ac:dyDescent="0.3">
      <c r="B18" s="95" t="str">
        <f>IF(AMOUNT!$A24=1,VLOOKUP(AMOUNT!$D$9,BASE!$A$2:$D$204,3,FALSE),"")</f>
        <v/>
      </c>
      <c r="C18" s="96" t="str">
        <f>IF(AMOUNT!$A24=1,FORMS!$C26&amp;" "&amp;FORMS!$D26&amp;" "&amp;FORMS!$F26&amp;" "&amp;FORMS!$G26&amp;" / "&amp;FORMS!#REF!,"")</f>
        <v/>
      </c>
      <c r="D18" s="96" t="str">
        <f>IF(AMOUNT!$A24=1,FORMS!$L26,"")</f>
        <v/>
      </c>
      <c r="E18" s="97" t="str">
        <f>IF(AMOUNT!$A24=1,FORMS!$J26,"")</f>
        <v/>
      </c>
      <c r="F18" s="97" t="str">
        <f>IF(AMOUNT!$A24=1,FORMS!$K26,"")</f>
        <v/>
      </c>
      <c r="G18" s="96" t="str">
        <f>IF(AMOUNT!$A24=1,$F18-$E18,"")</f>
        <v/>
      </c>
      <c r="H18" s="96" t="str">
        <f>IF(AND(AMOUNT!$A24=1,FORMS!$M26&lt;&gt;""),FORMS!$M26,"")</f>
        <v/>
      </c>
      <c r="I18" s="96" t="str">
        <f>IF(AND(AMOUNT!$A24=1,FORMS!$N26&lt;&gt;""),FORMS!$N26,"")</f>
        <v/>
      </c>
      <c r="J18" s="96" t="str">
        <f>IF(AND(AMOUNT!$A24=1,FORMS!$O26&lt;&gt;""),FORMS!$O26,"")</f>
        <v/>
      </c>
      <c r="K18" s="98" t="str">
        <f>IF(AND(AMOUNT!$A24=1,FORMS!$P26&lt;&gt;""),FORMS!$P26,"")</f>
        <v/>
      </c>
    </row>
    <row r="19" spans="2:11" s="8" customFormat="1" x14ac:dyDescent="0.3">
      <c r="B19" s="95" t="str">
        <f>IF(AMOUNT!$A25=1,VLOOKUP(AMOUNT!$D$9,BASE!$A$2:$D$204,3,FALSE),"")</f>
        <v/>
      </c>
      <c r="C19" s="96" t="str">
        <f>IF(AMOUNT!$A25=1,FORMS!$C27&amp;" "&amp;FORMS!$D27&amp;" "&amp;FORMS!$F27&amp;" "&amp;FORMS!$G27&amp;" / "&amp;FORMS!#REF!,"")</f>
        <v/>
      </c>
      <c r="D19" s="96" t="str">
        <f>IF(AMOUNT!$A25=1,FORMS!$L27,"")</f>
        <v/>
      </c>
      <c r="E19" s="97" t="str">
        <f>IF(AMOUNT!$A25=1,FORMS!$J27,"")</f>
        <v/>
      </c>
      <c r="F19" s="97" t="str">
        <f>IF(AMOUNT!$A25=1,FORMS!$K27,"")</f>
        <v/>
      </c>
      <c r="G19" s="96" t="str">
        <f>IF(AMOUNT!$A25=1,$F19-$E19,"")</f>
        <v/>
      </c>
      <c r="H19" s="96" t="str">
        <f>IF(AND(AMOUNT!$A25=1,FORMS!$M27&lt;&gt;""),FORMS!$M27,"")</f>
        <v/>
      </c>
      <c r="I19" s="96" t="str">
        <f>IF(AND(AMOUNT!$A25=1,FORMS!$N27&lt;&gt;""),FORMS!$N27,"")</f>
        <v/>
      </c>
      <c r="J19" s="96" t="str">
        <f>IF(AND(AMOUNT!$A25=1,FORMS!$O27&lt;&gt;""),FORMS!$O27,"")</f>
        <v/>
      </c>
      <c r="K19" s="98" t="str">
        <f>IF(AND(AMOUNT!$A25=1,FORMS!$P27&lt;&gt;""),FORMS!$P27,"")</f>
        <v/>
      </c>
    </row>
    <row r="20" spans="2:11" s="8" customFormat="1" x14ac:dyDescent="0.3">
      <c r="B20" s="95" t="str">
        <f>IF(AMOUNT!$A26=1,VLOOKUP(AMOUNT!$D$9,BASE!$A$2:$D$204,3,FALSE),"")</f>
        <v/>
      </c>
      <c r="C20" s="96" t="str">
        <f>IF(AMOUNT!$A26=1,FORMS!$C28&amp;" "&amp;FORMS!$D28&amp;" "&amp;FORMS!$F28&amp;" "&amp;FORMS!$G28&amp;" / "&amp;FORMS!#REF!,"")</f>
        <v/>
      </c>
      <c r="D20" s="96" t="str">
        <f>IF(AMOUNT!$A26=1,FORMS!$L28,"")</f>
        <v/>
      </c>
      <c r="E20" s="97" t="str">
        <f>IF(AMOUNT!$A26=1,FORMS!$J28,"")</f>
        <v/>
      </c>
      <c r="F20" s="97" t="str">
        <f>IF(AMOUNT!$A26=1,FORMS!$K28,"")</f>
        <v/>
      </c>
      <c r="G20" s="96" t="str">
        <f>IF(AMOUNT!$A26=1,$F20-$E20,"")</f>
        <v/>
      </c>
      <c r="H20" s="96" t="str">
        <f>IF(AND(AMOUNT!$A26=1,FORMS!$M28&lt;&gt;""),FORMS!$M28,"")</f>
        <v/>
      </c>
      <c r="I20" s="96" t="str">
        <f>IF(AND(AMOUNT!$A26=1,FORMS!$N28&lt;&gt;""),FORMS!$N28,"")</f>
        <v/>
      </c>
      <c r="J20" s="96" t="str">
        <f>IF(AND(AMOUNT!$A26=1,FORMS!$O28&lt;&gt;""),FORMS!$O28,"")</f>
        <v/>
      </c>
      <c r="K20" s="98" t="str">
        <f>IF(AND(AMOUNT!$A26=1,FORMS!$P28&lt;&gt;""),FORMS!$P28,"")</f>
        <v/>
      </c>
    </row>
    <row r="21" spans="2:11" s="8" customFormat="1" x14ac:dyDescent="0.3">
      <c r="B21" s="95" t="str">
        <f>IF(AMOUNT!$A27=1,VLOOKUP(AMOUNT!$D$9,BASE!$A$2:$D$204,3,FALSE),"")</f>
        <v/>
      </c>
      <c r="C21" s="96" t="str">
        <f>IF(AMOUNT!$A27=1,FORMS!$C29&amp;" "&amp;FORMS!$D29&amp;" "&amp;FORMS!$F29&amp;" "&amp;FORMS!$G29&amp;" / "&amp;FORMS!#REF!,"")</f>
        <v/>
      </c>
      <c r="D21" s="96" t="str">
        <f>IF(AMOUNT!$A27=1,FORMS!$L29,"")</f>
        <v/>
      </c>
      <c r="E21" s="97" t="str">
        <f>IF(AMOUNT!$A27=1,FORMS!$J29,"")</f>
        <v/>
      </c>
      <c r="F21" s="97" t="str">
        <f>IF(AMOUNT!$A27=1,FORMS!$K29,"")</f>
        <v/>
      </c>
      <c r="G21" s="96" t="str">
        <f>IF(AMOUNT!$A27=1,$F21-$E21,"")</f>
        <v/>
      </c>
      <c r="H21" s="96" t="str">
        <f>IF(AND(AMOUNT!$A27=1,FORMS!$M29&lt;&gt;""),FORMS!$M29,"")</f>
        <v/>
      </c>
      <c r="I21" s="96" t="str">
        <f>IF(AND(AMOUNT!$A27=1,FORMS!$N29&lt;&gt;""),FORMS!$N29,"")</f>
        <v/>
      </c>
      <c r="J21" s="96" t="str">
        <f>IF(AND(AMOUNT!$A27=1,FORMS!$O29&lt;&gt;""),FORMS!$O29,"")</f>
        <v/>
      </c>
      <c r="K21" s="98" t="str">
        <f>IF(AND(AMOUNT!$A27=1,FORMS!$P29&lt;&gt;""),FORMS!$P29,"")</f>
        <v/>
      </c>
    </row>
    <row r="22" spans="2:11" s="8" customFormat="1" x14ac:dyDescent="0.3">
      <c r="B22" s="95" t="str">
        <f>IF(AMOUNT!$A28=1,VLOOKUP(AMOUNT!$D$9,BASE!$A$2:$D$204,3,FALSE),"")</f>
        <v/>
      </c>
      <c r="C22" s="96" t="str">
        <f>IF(AMOUNT!$A28=1,FORMS!$C30&amp;" "&amp;FORMS!$D30&amp;" "&amp;FORMS!$F30&amp;" "&amp;FORMS!$G30&amp;" / "&amp;FORMS!#REF!,"")</f>
        <v/>
      </c>
      <c r="D22" s="96" t="str">
        <f>IF(AMOUNT!$A28=1,FORMS!$L30,"")</f>
        <v/>
      </c>
      <c r="E22" s="97" t="str">
        <f>IF(AMOUNT!$A28=1,FORMS!$J30,"")</f>
        <v/>
      </c>
      <c r="F22" s="97" t="str">
        <f>IF(AMOUNT!$A28=1,FORMS!$K30,"")</f>
        <v/>
      </c>
      <c r="G22" s="96" t="str">
        <f>IF(AMOUNT!$A28=1,$F22-$E22,"")</f>
        <v/>
      </c>
      <c r="H22" s="96" t="str">
        <f>IF(AND(AMOUNT!$A28=1,FORMS!$M30&lt;&gt;""),FORMS!$M30,"")</f>
        <v/>
      </c>
      <c r="I22" s="96" t="str">
        <f>IF(AND(AMOUNT!$A28=1,FORMS!$N30&lt;&gt;""),FORMS!$N30,"")</f>
        <v/>
      </c>
      <c r="J22" s="96" t="str">
        <f>IF(AND(AMOUNT!$A28=1,FORMS!$O30&lt;&gt;""),FORMS!$O30,"")</f>
        <v/>
      </c>
      <c r="K22" s="98" t="str">
        <f>IF(AND(AMOUNT!$A28=1,FORMS!$P30&lt;&gt;""),FORMS!$P30,"")</f>
        <v/>
      </c>
    </row>
    <row r="23" spans="2:11" s="8" customFormat="1" x14ac:dyDescent="0.3">
      <c r="B23" s="95" t="str">
        <f>IF(AMOUNT!$A29=1,VLOOKUP(AMOUNT!$D$9,BASE!$A$2:$D$204,3,FALSE),"")</f>
        <v/>
      </c>
      <c r="C23" s="96" t="str">
        <f>IF(AMOUNT!$A29=1,FORMS!$C31&amp;" "&amp;FORMS!$D31&amp;" "&amp;FORMS!$F31&amp;" "&amp;FORMS!$G31&amp;" / "&amp;FORMS!#REF!,"")</f>
        <v/>
      </c>
      <c r="D23" s="96" t="str">
        <f>IF(AMOUNT!$A29=1,FORMS!$L31,"")</f>
        <v/>
      </c>
      <c r="E23" s="97" t="str">
        <f>IF(AMOUNT!$A29=1,FORMS!$J31,"")</f>
        <v/>
      </c>
      <c r="F23" s="97" t="str">
        <f>IF(AMOUNT!$A29=1,FORMS!$K31,"")</f>
        <v/>
      </c>
      <c r="G23" s="96" t="str">
        <f>IF(AMOUNT!$A29=1,$F23-$E23,"")</f>
        <v/>
      </c>
      <c r="H23" s="96" t="str">
        <f>IF(AND(AMOUNT!$A29=1,FORMS!$M31&lt;&gt;""),FORMS!$M31,"")</f>
        <v/>
      </c>
      <c r="I23" s="96" t="str">
        <f>IF(AND(AMOUNT!$A29=1,FORMS!$N31&lt;&gt;""),FORMS!$N31,"")</f>
        <v/>
      </c>
      <c r="J23" s="96" t="str">
        <f>IF(AND(AMOUNT!$A29=1,FORMS!$O31&lt;&gt;""),FORMS!$O31,"")</f>
        <v/>
      </c>
      <c r="K23" s="98" t="str">
        <f>IF(AND(AMOUNT!$A29=1,FORMS!$P31&lt;&gt;""),FORMS!$P31,"")</f>
        <v/>
      </c>
    </row>
    <row r="24" spans="2:11" s="8" customFormat="1" x14ac:dyDescent="0.3">
      <c r="B24" s="95" t="str">
        <f>IF(AMOUNT!$A30=1,VLOOKUP(AMOUNT!$D$9,BASE!$A$2:$D$204,3,FALSE),"")</f>
        <v/>
      </c>
      <c r="C24" s="96" t="str">
        <f>IF(AMOUNT!$A30=1,FORMS!$C32&amp;" "&amp;FORMS!$D32&amp;" "&amp;FORMS!$F32&amp;" "&amp;FORMS!$G32&amp;" / "&amp;FORMS!#REF!,"")</f>
        <v/>
      </c>
      <c r="D24" s="96" t="str">
        <f>IF(AMOUNT!$A30=1,FORMS!$L32,"")</f>
        <v/>
      </c>
      <c r="E24" s="97" t="str">
        <f>IF(AMOUNT!$A30=1,FORMS!$J32,"")</f>
        <v/>
      </c>
      <c r="F24" s="97" t="str">
        <f>IF(AMOUNT!$A30=1,FORMS!$K32,"")</f>
        <v/>
      </c>
      <c r="G24" s="96" t="str">
        <f>IF(AMOUNT!$A30=1,$F24-$E24,"")</f>
        <v/>
      </c>
      <c r="H24" s="96" t="str">
        <f>IF(AND(AMOUNT!$A30=1,FORMS!$M32&lt;&gt;""),FORMS!$M32,"")</f>
        <v/>
      </c>
      <c r="I24" s="96" t="str">
        <f>IF(AND(AMOUNT!$A30=1,FORMS!$N32&lt;&gt;""),FORMS!$N32,"")</f>
        <v/>
      </c>
      <c r="J24" s="96" t="str">
        <f>IF(AND(AMOUNT!$A30=1,FORMS!$O32&lt;&gt;""),FORMS!$O32,"")</f>
        <v/>
      </c>
      <c r="K24" s="98" t="str">
        <f>IF(AND(AMOUNT!$A30=1,FORMS!$P32&lt;&gt;""),FORMS!$P32,"")</f>
        <v/>
      </c>
    </row>
    <row r="25" spans="2:11" s="8" customFormat="1" x14ac:dyDescent="0.3">
      <c r="B25" s="95" t="str">
        <f>IF(AMOUNT!$A31=1,VLOOKUP(AMOUNT!$D$9,BASE!$A$2:$D$204,3,FALSE),"")</f>
        <v/>
      </c>
      <c r="C25" s="96" t="str">
        <f>IF(AMOUNT!$A31=1,FORMS!$C33&amp;" "&amp;FORMS!$D33&amp;" "&amp;FORMS!$F33&amp;" "&amp;FORMS!$G33&amp;" / "&amp;FORMS!#REF!,"")</f>
        <v/>
      </c>
      <c r="D25" s="96" t="str">
        <f>IF(AMOUNT!$A31=1,FORMS!$L33,"")</f>
        <v/>
      </c>
      <c r="E25" s="97" t="str">
        <f>IF(AMOUNT!$A31=1,FORMS!$J33,"")</f>
        <v/>
      </c>
      <c r="F25" s="97" t="str">
        <f>IF(AMOUNT!$A31=1,FORMS!$K33,"")</f>
        <v/>
      </c>
      <c r="G25" s="96" t="str">
        <f>IF(AMOUNT!$A31=1,$F25-$E25,"")</f>
        <v/>
      </c>
      <c r="H25" s="96" t="str">
        <f>IF(AND(AMOUNT!$A31=1,FORMS!$M33&lt;&gt;""),FORMS!$M33,"")</f>
        <v/>
      </c>
      <c r="I25" s="96" t="str">
        <f>IF(AND(AMOUNT!$A31=1,FORMS!$N33&lt;&gt;""),FORMS!$N33,"")</f>
        <v/>
      </c>
      <c r="J25" s="96" t="str">
        <f>IF(AND(AMOUNT!$A31=1,FORMS!$O33&lt;&gt;""),FORMS!$O33,"")</f>
        <v/>
      </c>
      <c r="K25" s="98" t="str">
        <f>IF(AND(AMOUNT!$A31=1,FORMS!$P33&lt;&gt;""),FORMS!$P33,"")</f>
        <v/>
      </c>
    </row>
    <row r="26" spans="2:11" s="8" customFormat="1" x14ac:dyDescent="0.3">
      <c r="B26" s="95" t="str">
        <f>IF(AMOUNT!$A32=1,VLOOKUP(AMOUNT!$D$9,BASE!$A$2:$D$204,3,FALSE),"")</f>
        <v/>
      </c>
      <c r="C26" s="96" t="str">
        <f>IF(AMOUNT!$A32=1,FORMS!$C34&amp;" "&amp;FORMS!$D34&amp;" "&amp;FORMS!$F34&amp;" "&amp;FORMS!$G34&amp;" / "&amp;FORMS!#REF!,"")</f>
        <v/>
      </c>
      <c r="D26" s="96" t="str">
        <f>IF(AMOUNT!$A32=1,FORMS!$L34,"")</f>
        <v/>
      </c>
      <c r="E26" s="97" t="str">
        <f>IF(AMOUNT!$A32=1,FORMS!$J34,"")</f>
        <v/>
      </c>
      <c r="F26" s="97" t="str">
        <f>IF(AMOUNT!$A32=1,FORMS!$K34,"")</f>
        <v/>
      </c>
      <c r="G26" s="96" t="str">
        <f>IF(AMOUNT!$A32=1,$F26-$E26,"")</f>
        <v/>
      </c>
      <c r="H26" s="96" t="str">
        <f>IF(AND(AMOUNT!$A32=1,FORMS!$M34&lt;&gt;""),FORMS!$M34,"")</f>
        <v/>
      </c>
      <c r="I26" s="96" t="str">
        <f>IF(AND(AMOUNT!$A32=1,FORMS!$N34&lt;&gt;""),FORMS!$N34,"")</f>
        <v/>
      </c>
      <c r="J26" s="96" t="str">
        <f>IF(AND(AMOUNT!$A32=1,FORMS!$O34&lt;&gt;""),FORMS!$O34,"")</f>
        <v/>
      </c>
      <c r="K26" s="98" t="str">
        <f>IF(AND(AMOUNT!$A32=1,FORMS!$P34&lt;&gt;""),FORMS!$P34,"")</f>
        <v/>
      </c>
    </row>
    <row r="27" spans="2:11" s="8" customFormat="1" x14ac:dyDescent="0.3">
      <c r="B27" s="95" t="str">
        <f>IF(AMOUNT!$A33=1,VLOOKUP(AMOUNT!$D$9,BASE!$A$2:$D$204,3,FALSE),"")</f>
        <v/>
      </c>
      <c r="C27" s="96" t="str">
        <f>IF(AMOUNT!$A33=1,FORMS!$C35&amp;" "&amp;FORMS!$D35&amp;" "&amp;FORMS!$F35&amp;" "&amp;FORMS!$G35&amp;" / "&amp;FORMS!#REF!,"")</f>
        <v/>
      </c>
      <c r="D27" s="96" t="str">
        <f>IF(AMOUNT!$A33=1,FORMS!$L35,"")</f>
        <v/>
      </c>
      <c r="E27" s="97" t="str">
        <f>IF(AMOUNT!$A33=1,FORMS!$J35,"")</f>
        <v/>
      </c>
      <c r="F27" s="97" t="str">
        <f>IF(AMOUNT!$A33=1,FORMS!$K35,"")</f>
        <v/>
      </c>
      <c r="G27" s="96" t="str">
        <f>IF(AMOUNT!$A33=1,$F27-$E27,"")</f>
        <v/>
      </c>
      <c r="H27" s="96" t="str">
        <f>IF(AND(AMOUNT!$A33=1,FORMS!$M35&lt;&gt;""),FORMS!$M35,"")</f>
        <v/>
      </c>
      <c r="I27" s="96" t="str">
        <f>IF(AND(AMOUNT!$A33=1,FORMS!$N35&lt;&gt;""),FORMS!$N35,"")</f>
        <v/>
      </c>
      <c r="J27" s="96" t="str">
        <f>IF(AND(AMOUNT!$A33=1,FORMS!$O35&lt;&gt;""),FORMS!$O35,"")</f>
        <v/>
      </c>
      <c r="K27" s="98" t="str">
        <f>IF(AND(AMOUNT!$A33=1,FORMS!$P35&lt;&gt;""),FORMS!$P35,"")</f>
        <v/>
      </c>
    </row>
    <row r="28" spans="2:11" s="8" customFormat="1" x14ac:dyDescent="0.3">
      <c r="B28" s="95" t="str">
        <f>IF(AMOUNT!$A34=1,VLOOKUP(AMOUNT!$D$9,BASE!$A$2:$D$204,3,FALSE),"")</f>
        <v/>
      </c>
      <c r="C28" s="96" t="str">
        <f>IF(AMOUNT!$A34=1,FORMS!$C36&amp;" "&amp;FORMS!$D36&amp;" "&amp;FORMS!$F36&amp;" "&amp;FORMS!$G36&amp;" / "&amp;FORMS!#REF!,"")</f>
        <v/>
      </c>
      <c r="D28" s="96" t="str">
        <f>IF(AMOUNT!$A34=1,FORMS!$L36,"")</f>
        <v/>
      </c>
      <c r="E28" s="97" t="str">
        <f>IF(AMOUNT!$A34=1,FORMS!$J36,"")</f>
        <v/>
      </c>
      <c r="F28" s="97" t="str">
        <f>IF(AMOUNT!$A34=1,FORMS!$K36,"")</f>
        <v/>
      </c>
      <c r="G28" s="96" t="str">
        <f>IF(AMOUNT!$A34=1,$F28-$E28,"")</f>
        <v/>
      </c>
      <c r="H28" s="96" t="str">
        <f>IF(AND(AMOUNT!$A34=1,FORMS!$M36&lt;&gt;""),FORMS!$M36,"")</f>
        <v/>
      </c>
      <c r="I28" s="96" t="str">
        <f>IF(AND(AMOUNT!$A34=1,FORMS!$N36&lt;&gt;""),FORMS!$N36,"")</f>
        <v/>
      </c>
      <c r="J28" s="96" t="str">
        <f>IF(AND(AMOUNT!$A34=1,FORMS!$O36&lt;&gt;""),FORMS!$O36,"")</f>
        <v/>
      </c>
      <c r="K28" s="98" t="str">
        <f>IF(AND(AMOUNT!$A34=1,FORMS!$P36&lt;&gt;""),FORMS!$P36,"")</f>
        <v/>
      </c>
    </row>
    <row r="29" spans="2:11" s="8" customFormat="1" x14ac:dyDescent="0.3">
      <c r="B29" s="95" t="str">
        <f>IF(AMOUNT!$A35=1,VLOOKUP(AMOUNT!$D$9,BASE!$A$2:$D$204,3,FALSE),"")</f>
        <v/>
      </c>
      <c r="C29" s="96" t="str">
        <f>IF(AMOUNT!$A35=1,FORMS!$C37&amp;" "&amp;FORMS!$D37&amp;" "&amp;FORMS!$F37&amp;" "&amp;FORMS!$G37&amp;" / "&amp;FORMS!#REF!,"")</f>
        <v/>
      </c>
      <c r="D29" s="96" t="str">
        <f>IF(AMOUNT!$A35=1,FORMS!$L37,"")</f>
        <v/>
      </c>
      <c r="E29" s="97" t="str">
        <f>IF(AMOUNT!$A35=1,FORMS!$J37,"")</f>
        <v/>
      </c>
      <c r="F29" s="97" t="str">
        <f>IF(AMOUNT!$A35=1,FORMS!$K37,"")</f>
        <v/>
      </c>
      <c r="G29" s="96" t="str">
        <f>IF(AMOUNT!$A35=1,$F29-$E29,"")</f>
        <v/>
      </c>
      <c r="H29" s="96" t="str">
        <f>IF(AND(AMOUNT!$A35=1,FORMS!$M37&lt;&gt;""),FORMS!$M37,"")</f>
        <v/>
      </c>
      <c r="I29" s="96" t="str">
        <f>IF(AND(AMOUNT!$A35=1,FORMS!$N37&lt;&gt;""),FORMS!$N37,"")</f>
        <v/>
      </c>
      <c r="J29" s="96" t="str">
        <f>IF(AND(AMOUNT!$A35=1,FORMS!$O37&lt;&gt;""),FORMS!$O37,"")</f>
        <v/>
      </c>
      <c r="K29" s="98" t="str">
        <f>IF(AND(AMOUNT!$A35=1,FORMS!$P37&lt;&gt;""),FORMS!$P37,"")</f>
        <v/>
      </c>
    </row>
    <row r="30" spans="2:11" s="8" customFormat="1" x14ac:dyDescent="0.3">
      <c r="B30" s="95" t="str">
        <f>IF(AMOUNT!$A36=1,VLOOKUP(AMOUNT!$D$9,BASE!$A$2:$D$204,3,FALSE),"")</f>
        <v/>
      </c>
      <c r="C30" s="96" t="str">
        <f>IF(AMOUNT!$A36=1,FORMS!$C38&amp;" "&amp;FORMS!$D38&amp;" "&amp;FORMS!$F38&amp;" "&amp;FORMS!$G38&amp;" / "&amp;FORMS!#REF!,"")</f>
        <v/>
      </c>
      <c r="D30" s="96" t="str">
        <f>IF(AMOUNT!$A36=1,FORMS!$L38,"")</f>
        <v/>
      </c>
      <c r="E30" s="97" t="str">
        <f>IF(AMOUNT!$A36=1,FORMS!$J38,"")</f>
        <v/>
      </c>
      <c r="F30" s="97" t="str">
        <f>IF(AMOUNT!$A36=1,FORMS!$K38,"")</f>
        <v/>
      </c>
      <c r="G30" s="96" t="str">
        <f>IF(AMOUNT!$A36=1,$F30-$E30,"")</f>
        <v/>
      </c>
      <c r="H30" s="96" t="str">
        <f>IF(AND(AMOUNT!$A36=1,FORMS!$M38&lt;&gt;""),FORMS!$M38,"")</f>
        <v/>
      </c>
      <c r="I30" s="96" t="str">
        <f>IF(AND(AMOUNT!$A36=1,FORMS!$N38&lt;&gt;""),FORMS!$N38,"")</f>
        <v/>
      </c>
      <c r="J30" s="96" t="str">
        <f>IF(AND(AMOUNT!$A36=1,FORMS!$O38&lt;&gt;""),FORMS!$O38,"")</f>
        <v/>
      </c>
      <c r="K30" s="98" t="str">
        <f>IF(AND(AMOUNT!$A36=1,FORMS!$P38&lt;&gt;""),FORMS!$P38,"")</f>
        <v/>
      </c>
    </row>
    <row r="31" spans="2:11" s="8" customFormat="1" x14ac:dyDescent="0.3">
      <c r="B31" s="95" t="str">
        <f>IF(AMOUNT!$A37=1,VLOOKUP(AMOUNT!$D$9,BASE!$A$2:$D$204,3,FALSE),"")</f>
        <v/>
      </c>
      <c r="C31" s="96" t="str">
        <f>IF(AMOUNT!$A37=1,FORMS!$C39&amp;" "&amp;FORMS!$D39&amp;" "&amp;FORMS!$F39&amp;" "&amp;FORMS!$G39&amp;" / "&amp;FORMS!#REF!,"")</f>
        <v/>
      </c>
      <c r="D31" s="96" t="str">
        <f>IF(AMOUNT!$A37=1,FORMS!$L39,"")</f>
        <v/>
      </c>
      <c r="E31" s="97" t="str">
        <f>IF(AMOUNT!$A37=1,FORMS!$J39,"")</f>
        <v/>
      </c>
      <c r="F31" s="97" t="str">
        <f>IF(AMOUNT!$A37=1,FORMS!$K39,"")</f>
        <v/>
      </c>
      <c r="G31" s="96" t="str">
        <f>IF(AMOUNT!$A37=1,$F31-$E31,"")</f>
        <v/>
      </c>
      <c r="H31" s="96" t="str">
        <f>IF(AND(AMOUNT!$A37=1,FORMS!$M39&lt;&gt;""),FORMS!$M39,"")</f>
        <v/>
      </c>
      <c r="I31" s="96" t="str">
        <f>IF(AND(AMOUNT!$A37=1,FORMS!$N39&lt;&gt;""),FORMS!$N39,"")</f>
        <v/>
      </c>
      <c r="J31" s="96" t="str">
        <f>IF(AND(AMOUNT!$A37=1,FORMS!$O39&lt;&gt;""),FORMS!$O39,"")</f>
        <v/>
      </c>
      <c r="K31" s="98" t="str">
        <f>IF(AND(AMOUNT!$A37=1,FORMS!$P39&lt;&gt;""),FORMS!$P39,"")</f>
        <v/>
      </c>
    </row>
    <row r="32" spans="2:11" s="8" customFormat="1" x14ac:dyDescent="0.3">
      <c r="B32" s="95" t="str">
        <f>IF(AMOUNT!$A38=1,VLOOKUP(AMOUNT!$D$9,BASE!$A$2:$D$204,3,FALSE),"")</f>
        <v/>
      </c>
      <c r="C32" s="96" t="str">
        <f>IF(AMOUNT!$A38=1,FORMS!$C40&amp;" "&amp;FORMS!$D40&amp;" "&amp;FORMS!$F40&amp;" "&amp;FORMS!$G40&amp;" / "&amp;FORMS!#REF!,"")</f>
        <v/>
      </c>
      <c r="D32" s="96" t="str">
        <f>IF(AMOUNT!$A38=1,FORMS!$L40,"")</f>
        <v/>
      </c>
      <c r="E32" s="97" t="str">
        <f>IF(AMOUNT!$A38=1,FORMS!$J40,"")</f>
        <v/>
      </c>
      <c r="F32" s="97" t="str">
        <f>IF(AMOUNT!$A38=1,FORMS!$K40,"")</f>
        <v/>
      </c>
      <c r="G32" s="96" t="str">
        <f>IF(AMOUNT!$A38=1,$F32-$E32,"")</f>
        <v/>
      </c>
      <c r="H32" s="96" t="str">
        <f>IF(AND(AMOUNT!$A38=1,FORMS!$M40&lt;&gt;""),FORMS!$M40,"")</f>
        <v/>
      </c>
      <c r="I32" s="96" t="str">
        <f>IF(AND(AMOUNT!$A38=1,FORMS!$N40&lt;&gt;""),FORMS!$N40,"")</f>
        <v/>
      </c>
      <c r="J32" s="96" t="str">
        <f>IF(AND(AMOUNT!$A38=1,FORMS!$O40&lt;&gt;""),FORMS!$O40,"")</f>
        <v/>
      </c>
      <c r="K32" s="98" t="str">
        <f>IF(AND(AMOUNT!$A38=1,FORMS!$P40&lt;&gt;""),FORMS!$P40,"")</f>
        <v/>
      </c>
    </row>
    <row r="33" spans="2:11" s="8" customFormat="1" x14ac:dyDescent="0.3">
      <c r="B33" s="95" t="str">
        <f>IF(AMOUNT!$A39=1,VLOOKUP(AMOUNT!$D$9,BASE!$A$2:$D$204,3,FALSE),"")</f>
        <v/>
      </c>
      <c r="C33" s="96" t="str">
        <f>IF(AMOUNT!$A39=1,FORMS!$C41&amp;" "&amp;FORMS!$D41&amp;" "&amp;FORMS!$F41&amp;" "&amp;FORMS!$G41&amp;" / "&amp;FORMS!#REF!,"")</f>
        <v/>
      </c>
      <c r="D33" s="96" t="str">
        <f>IF(AMOUNT!$A39=1,FORMS!$L41,"")</f>
        <v/>
      </c>
      <c r="E33" s="97" t="str">
        <f>IF(AMOUNT!$A39=1,FORMS!$J41,"")</f>
        <v/>
      </c>
      <c r="F33" s="97" t="str">
        <f>IF(AMOUNT!$A39=1,FORMS!$K41,"")</f>
        <v/>
      </c>
      <c r="G33" s="96" t="str">
        <f>IF(AMOUNT!$A39=1,$F33-$E33,"")</f>
        <v/>
      </c>
      <c r="H33" s="96" t="str">
        <f>IF(AND(AMOUNT!$A39=1,FORMS!$M41&lt;&gt;""),FORMS!$M41,"")</f>
        <v/>
      </c>
      <c r="I33" s="96" t="str">
        <f>IF(AND(AMOUNT!$A39=1,FORMS!$N41&lt;&gt;""),FORMS!$N41,"")</f>
        <v/>
      </c>
      <c r="J33" s="96" t="str">
        <f>IF(AND(AMOUNT!$A39=1,FORMS!$O41&lt;&gt;""),FORMS!$O41,"")</f>
        <v/>
      </c>
      <c r="K33" s="98" t="str">
        <f>IF(AND(AMOUNT!$A39=1,FORMS!$P41&lt;&gt;""),FORMS!$P41,"")</f>
        <v/>
      </c>
    </row>
    <row r="34" spans="2:11" s="8" customFormat="1" x14ac:dyDescent="0.3">
      <c r="B34" s="95" t="str">
        <f>IF(AMOUNT!$A40=1,VLOOKUP(AMOUNT!$D$9,BASE!$A$2:$D$204,3,FALSE),"")</f>
        <v/>
      </c>
      <c r="C34" s="96" t="str">
        <f>IF(AMOUNT!$A40=1,FORMS!$C42&amp;" "&amp;FORMS!$D42&amp;" "&amp;FORMS!$F42&amp;" "&amp;FORMS!$G42&amp;" / "&amp;FORMS!#REF!,"")</f>
        <v/>
      </c>
      <c r="D34" s="96" t="str">
        <f>IF(AMOUNT!$A40=1,FORMS!$L42,"")</f>
        <v/>
      </c>
      <c r="E34" s="97" t="str">
        <f>IF(AMOUNT!$A40=1,FORMS!$J42,"")</f>
        <v/>
      </c>
      <c r="F34" s="97" t="str">
        <f>IF(AMOUNT!$A40=1,FORMS!$K42,"")</f>
        <v/>
      </c>
      <c r="G34" s="96" t="str">
        <f>IF(AMOUNT!$A40=1,$F34-$E34,"")</f>
        <v/>
      </c>
      <c r="H34" s="96" t="str">
        <f>IF(AND(AMOUNT!$A40=1,FORMS!$M42&lt;&gt;""),FORMS!$M42,"")</f>
        <v/>
      </c>
      <c r="I34" s="96" t="str">
        <f>IF(AND(AMOUNT!$A40=1,FORMS!$N42&lt;&gt;""),FORMS!$N42,"")</f>
        <v/>
      </c>
      <c r="J34" s="96" t="str">
        <f>IF(AND(AMOUNT!$A40=1,FORMS!$O42&lt;&gt;""),FORMS!$O42,"")</f>
        <v/>
      </c>
      <c r="K34" s="98" t="str">
        <f>IF(AND(AMOUNT!$A40=1,FORMS!$P42&lt;&gt;""),FORMS!$P42,"")</f>
        <v/>
      </c>
    </row>
    <row r="35" spans="2:11" s="8" customFormat="1" x14ac:dyDescent="0.3">
      <c r="B35" s="95" t="str">
        <f>IF(AMOUNT!$A41=1,VLOOKUP(AMOUNT!$D$9,BASE!$A$2:$D$204,3,FALSE),"")</f>
        <v/>
      </c>
      <c r="C35" s="96" t="str">
        <f>IF(AMOUNT!$A41=1,FORMS!$C43&amp;" "&amp;FORMS!$D43&amp;" "&amp;FORMS!$F43&amp;" "&amp;FORMS!$G43&amp;" / "&amp;FORMS!#REF!,"")</f>
        <v/>
      </c>
      <c r="D35" s="96" t="str">
        <f>IF(AMOUNT!$A41=1,FORMS!$L43,"")</f>
        <v/>
      </c>
      <c r="E35" s="97" t="str">
        <f>IF(AMOUNT!$A41=1,FORMS!$J43,"")</f>
        <v/>
      </c>
      <c r="F35" s="97" t="str">
        <f>IF(AMOUNT!$A41=1,FORMS!$K43,"")</f>
        <v/>
      </c>
      <c r="G35" s="96" t="str">
        <f>IF(AMOUNT!$A41=1,$F35-$E35,"")</f>
        <v/>
      </c>
      <c r="H35" s="96" t="str">
        <f>IF(AND(AMOUNT!$A41=1,FORMS!$M43&lt;&gt;""),FORMS!$M43,"")</f>
        <v/>
      </c>
      <c r="I35" s="96" t="str">
        <f>IF(AND(AMOUNT!$A41=1,FORMS!$N43&lt;&gt;""),FORMS!$N43,"")</f>
        <v/>
      </c>
      <c r="J35" s="96" t="str">
        <f>IF(AND(AMOUNT!$A41=1,FORMS!$O43&lt;&gt;""),FORMS!$O43,"")</f>
        <v/>
      </c>
      <c r="K35" s="98" t="str">
        <f>IF(AND(AMOUNT!$A41=1,FORMS!$P43&lt;&gt;""),FORMS!$P43,"")</f>
        <v/>
      </c>
    </row>
    <row r="36" spans="2:11" s="8" customFormat="1" x14ac:dyDescent="0.3">
      <c r="B36" s="95" t="str">
        <f>IF(AMOUNT!$A42=1,VLOOKUP(AMOUNT!$D$9,BASE!$A$2:$D$204,3,FALSE),"")</f>
        <v/>
      </c>
      <c r="C36" s="96" t="str">
        <f>IF(AMOUNT!$A42=1,FORMS!$C44&amp;" "&amp;FORMS!$D44&amp;" "&amp;FORMS!$F44&amp;" "&amp;FORMS!$G44&amp;" / "&amp;FORMS!#REF!,"")</f>
        <v/>
      </c>
      <c r="D36" s="96" t="str">
        <f>IF(AMOUNT!$A42=1,FORMS!$L44,"")</f>
        <v/>
      </c>
      <c r="E36" s="97" t="str">
        <f>IF(AMOUNT!$A42=1,FORMS!$J44,"")</f>
        <v/>
      </c>
      <c r="F36" s="97" t="str">
        <f>IF(AMOUNT!$A42=1,FORMS!$K44,"")</f>
        <v/>
      </c>
      <c r="G36" s="96" t="str">
        <f>IF(AMOUNT!$A42=1,$F36-$E36,"")</f>
        <v/>
      </c>
      <c r="H36" s="96" t="str">
        <f>IF(AND(AMOUNT!$A42=1,FORMS!$M44&lt;&gt;""),FORMS!$M44,"")</f>
        <v/>
      </c>
      <c r="I36" s="96" t="str">
        <f>IF(AND(AMOUNT!$A42=1,FORMS!$N44&lt;&gt;""),FORMS!$N44,"")</f>
        <v/>
      </c>
      <c r="J36" s="96" t="str">
        <f>IF(AND(AMOUNT!$A42=1,FORMS!$O44&lt;&gt;""),FORMS!$O44,"")</f>
        <v/>
      </c>
      <c r="K36" s="98" t="str">
        <f>IF(AND(AMOUNT!$A42=1,FORMS!$P44&lt;&gt;""),FORMS!$P44,"")</f>
        <v/>
      </c>
    </row>
    <row r="37" spans="2:11" s="8" customFormat="1" x14ac:dyDescent="0.3">
      <c r="B37" s="95" t="str">
        <f>IF(AMOUNT!$A43=1,VLOOKUP(AMOUNT!$D$9,BASE!$A$2:$D$204,3,FALSE),"")</f>
        <v/>
      </c>
      <c r="C37" s="96" t="str">
        <f>IF(AMOUNT!$A43=1,FORMS!$C45&amp;" "&amp;FORMS!$D45&amp;" "&amp;FORMS!$F45&amp;" "&amp;FORMS!$G45&amp;" / "&amp;FORMS!#REF!,"")</f>
        <v/>
      </c>
      <c r="D37" s="96" t="str">
        <f>IF(AMOUNT!$A43=1,FORMS!$L45,"")</f>
        <v/>
      </c>
      <c r="E37" s="97" t="str">
        <f>IF(AMOUNT!$A43=1,FORMS!$J45,"")</f>
        <v/>
      </c>
      <c r="F37" s="97" t="str">
        <f>IF(AMOUNT!$A43=1,FORMS!$K45,"")</f>
        <v/>
      </c>
      <c r="G37" s="96" t="str">
        <f>IF(AMOUNT!$A43=1,$F37-$E37,"")</f>
        <v/>
      </c>
      <c r="H37" s="96" t="str">
        <f>IF(AND(AMOUNT!$A43=1,FORMS!$M45&lt;&gt;""),FORMS!$M45,"")</f>
        <v/>
      </c>
      <c r="I37" s="96" t="str">
        <f>IF(AND(AMOUNT!$A43=1,FORMS!$N45&lt;&gt;""),FORMS!$N45,"")</f>
        <v/>
      </c>
      <c r="J37" s="96" t="str">
        <f>IF(AND(AMOUNT!$A43=1,FORMS!$O45&lt;&gt;""),FORMS!$O45,"")</f>
        <v/>
      </c>
      <c r="K37" s="98" t="str">
        <f>IF(AND(AMOUNT!$A43=1,FORMS!$P45&lt;&gt;""),FORMS!$P45,"")</f>
        <v/>
      </c>
    </row>
    <row r="38" spans="2:11" s="8" customFormat="1" x14ac:dyDescent="0.3">
      <c r="B38" s="95" t="str">
        <f>IF(AMOUNT!$A44=1,VLOOKUP(AMOUNT!$D$9,BASE!$A$2:$D$204,3,FALSE),"")</f>
        <v/>
      </c>
      <c r="C38" s="96" t="str">
        <f>IF(AMOUNT!$A44=1,FORMS!$C46&amp;" "&amp;FORMS!$D46&amp;" "&amp;FORMS!$F46&amp;" "&amp;FORMS!$G46&amp;" / "&amp;FORMS!#REF!,"")</f>
        <v/>
      </c>
      <c r="D38" s="96" t="str">
        <f>IF(AMOUNT!$A44=1,FORMS!$L46,"")</f>
        <v/>
      </c>
      <c r="E38" s="97" t="str">
        <f>IF(AMOUNT!$A44=1,FORMS!$J46,"")</f>
        <v/>
      </c>
      <c r="F38" s="97" t="str">
        <f>IF(AMOUNT!$A44=1,FORMS!$K46,"")</f>
        <v/>
      </c>
      <c r="G38" s="96" t="str">
        <f>IF(AMOUNT!$A44=1,$F38-$E38,"")</f>
        <v/>
      </c>
      <c r="H38" s="96" t="str">
        <f>IF(AND(AMOUNT!$A44=1,FORMS!$M46&lt;&gt;""),FORMS!$M46,"")</f>
        <v/>
      </c>
      <c r="I38" s="96" t="str">
        <f>IF(AND(AMOUNT!$A44=1,FORMS!$N46&lt;&gt;""),FORMS!$N46,"")</f>
        <v/>
      </c>
      <c r="J38" s="96" t="str">
        <f>IF(AND(AMOUNT!$A44=1,FORMS!$O46&lt;&gt;""),FORMS!$O46,"")</f>
        <v/>
      </c>
      <c r="K38" s="98" t="str">
        <f>IF(AND(AMOUNT!$A44=1,FORMS!$P46&lt;&gt;""),FORMS!$P46,"")</f>
        <v/>
      </c>
    </row>
    <row r="39" spans="2:11" s="8" customFormat="1" x14ac:dyDescent="0.3">
      <c r="B39" s="95" t="str">
        <f>IF(AMOUNT!$A45=1,VLOOKUP(AMOUNT!$D$9,BASE!$A$2:$D$204,3,FALSE),"")</f>
        <v/>
      </c>
      <c r="C39" s="96" t="str">
        <f>IF(AMOUNT!$A45=1,FORMS!$C47&amp;" "&amp;FORMS!$D47&amp;" "&amp;FORMS!$F47&amp;" "&amp;FORMS!$G47&amp;" / "&amp;FORMS!#REF!,"")</f>
        <v/>
      </c>
      <c r="D39" s="96" t="str">
        <f>IF(AMOUNT!$A45=1,FORMS!$L47,"")</f>
        <v/>
      </c>
      <c r="E39" s="97" t="str">
        <f>IF(AMOUNT!$A45=1,FORMS!$J47,"")</f>
        <v/>
      </c>
      <c r="F39" s="97" t="str">
        <f>IF(AMOUNT!$A45=1,FORMS!$K47,"")</f>
        <v/>
      </c>
      <c r="G39" s="96" t="str">
        <f>IF(AMOUNT!$A45=1,$F39-$E39,"")</f>
        <v/>
      </c>
      <c r="H39" s="96" t="str">
        <f>IF(AND(AMOUNT!$A45=1,FORMS!$M47&lt;&gt;""),FORMS!$M47,"")</f>
        <v/>
      </c>
      <c r="I39" s="96" t="str">
        <f>IF(AND(AMOUNT!$A45=1,FORMS!$N47&lt;&gt;""),FORMS!$N47,"")</f>
        <v/>
      </c>
      <c r="J39" s="96" t="str">
        <f>IF(AND(AMOUNT!$A45=1,FORMS!$O47&lt;&gt;""),FORMS!$O47,"")</f>
        <v/>
      </c>
      <c r="K39" s="98" t="str">
        <f>IF(AND(AMOUNT!$A45=1,FORMS!$P47&lt;&gt;""),FORMS!$P47,"")</f>
        <v/>
      </c>
    </row>
    <row r="40" spans="2:11" s="8" customFormat="1" x14ac:dyDescent="0.3">
      <c r="B40" s="95" t="str">
        <f>IF(AMOUNT!$A46=1,VLOOKUP(AMOUNT!$D$9,BASE!$A$2:$D$204,3,FALSE),"")</f>
        <v/>
      </c>
      <c r="C40" s="96" t="str">
        <f>IF(AMOUNT!$A46=1,FORMS!$C48&amp;" "&amp;FORMS!$D48&amp;" "&amp;FORMS!$F48&amp;" "&amp;FORMS!$G48&amp;" / "&amp;FORMS!#REF!,"")</f>
        <v/>
      </c>
      <c r="D40" s="96" t="str">
        <f>IF(AMOUNT!$A46=1,FORMS!$L48,"")</f>
        <v/>
      </c>
      <c r="E40" s="97" t="str">
        <f>IF(AMOUNT!$A46=1,FORMS!$J48,"")</f>
        <v/>
      </c>
      <c r="F40" s="97" t="str">
        <f>IF(AMOUNT!$A46=1,FORMS!$K48,"")</f>
        <v/>
      </c>
      <c r="G40" s="96" t="str">
        <f>IF(AMOUNT!$A46=1,$F40-$E40,"")</f>
        <v/>
      </c>
      <c r="H40" s="96" t="str">
        <f>IF(AND(AMOUNT!$A46=1,FORMS!$M48&lt;&gt;""),FORMS!$M48,"")</f>
        <v/>
      </c>
      <c r="I40" s="96" t="str">
        <f>IF(AND(AMOUNT!$A46=1,FORMS!$N48&lt;&gt;""),FORMS!$N48,"")</f>
        <v/>
      </c>
      <c r="J40" s="96" t="str">
        <f>IF(AND(AMOUNT!$A46=1,FORMS!$O48&lt;&gt;""),FORMS!$O48,"")</f>
        <v/>
      </c>
      <c r="K40" s="98" t="str">
        <f>IF(AND(AMOUNT!$A46=1,FORMS!$P48&lt;&gt;""),FORMS!$P48,"")</f>
        <v/>
      </c>
    </row>
    <row r="41" spans="2:11" s="8" customFormat="1" x14ac:dyDescent="0.3">
      <c r="B41" s="95" t="str">
        <f>IF(AMOUNT!$A47=1,VLOOKUP(AMOUNT!$D$9,BASE!$A$2:$D$204,3,FALSE),"")</f>
        <v/>
      </c>
      <c r="C41" s="96" t="str">
        <f>IF(AMOUNT!$A47=1,FORMS!$C49&amp;" "&amp;FORMS!$D49&amp;" "&amp;FORMS!$F49&amp;" "&amp;FORMS!$G49&amp;" / "&amp;FORMS!#REF!,"")</f>
        <v/>
      </c>
      <c r="D41" s="96" t="str">
        <f>IF(AMOUNT!$A47=1,FORMS!$L49,"")</f>
        <v/>
      </c>
      <c r="E41" s="97" t="str">
        <f>IF(AMOUNT!$A47=1,FORMS!$J49,"")</f>
        <v/>
      </c>
      <c r="F41" s="97" t="str">
        <f>IF(AMOUNT!$A47=1,FORMS!$K49,"")</f>
        <v/>
      </c>
      <c r="G41" s="96" t="str">
        <f>IF(AMOUNT!$A47=1,$F41-$E41,"")</f>
        <v/>
      </c>
      <c r="H41" s="96" t="str">
        <f>IF(AND(AMOUNT!$A47=1,FORMS!$M49&lt;&gt;""),FORMS!$M49,"")</f>
        <v/>
      </c>
      <c r="I41" s="96" t="str">
        <f>IF(AND(AMOUNT!$A47=1,FORMS!$N49&lt;&gt;""),FORMS!$N49,"")</f>
        <v/>
      </c>
      <c r="J41" s="96" t="str">
        <f>IF(AND(AMOUNT!$A47=1,FORMS!$O49&lt;&gt;""),FORMS!$O49,"")</f>
        <v/>
      </c>
      <c r="K41" s="98" t="str">
        <f>IF(AND(AMOUNT!$A47=1,FORMS!$P49&lt;&gt;""),FORMS!$P49,"")</f>
        <v/>
      </c>
    </row>
    <row r="42" spans="2:11" s="8" customFormat="1" x14ac:dyDescent="0.3">
      <c r="B42" s="95" t="str">
        <f>IF(AMOUNT!$A48=1,VLOOKUP(AMOUNT!$D$9,BASE!$A$2:$D$204,3,FALSE),"")</f>
        <v/>
      </c>
      <c r="C42" s="96" t="str">
        <f>IF(AMOUNT!$A48=1,FORMS!$C50&amp;" "&amp;FORMS!$D50&amp;" "&amp;FORMS!$F50&amp;" "&amp;FORMS!$G50&amp;" / "&amp;FORMS!#REF!,"")</f>
        <v/>
      </c>
      <c r="D42" s="96" t="str">
        <f>IF(AMOUNT!$A48=1,FORMS!$L50,"")</f>
        <v/>
      </c>
      <c r="E42" s="97" t="str">
        <f>IF(AMOUNT!$A48=1,FORMS!$J50,"")</f>
        <v/>
      </c>
      <c r="F42" s="97" t="str">
        <f>IF(AMOUNT!$A48=1,FORMS!$K50,"")</f>
        <v/>
      </c>
      <c r="G42" s="96" t="str">
        <f>IF(AMOUNT!$A48=1,$F42-$E42,"")</f>
        <v/>
      </c>
      <c r="H42" s="96" t="str">
        <f>IF(AND(AMOUNT!$A48=1,FORMS!$M50&lt;&gt;""),FORMS!$M50,"")</f>
        <v/>
      </c>
      <c r="I42" s="96" t="str">
        <f>IF(AND(AMOUNT!$A48=1,FORMS!$N50&lt;&gt;""),FORMS!$N50,"")</f>
        <v/>
      </c>
      <c r="J42" s="96" t="str">
        <f>IF(AND(AMOUNT!$A48=1,FORMS!$O50&lt;&gt;""),FORMS!$O50,"")</f>
        <v/>
      </c>
      <c r="K42" s="98" t="str">
        <f>IF(AND(AMOUNT!$A48=1,FORMS!$P50&lt;&gt;""),FORMS!$P50,"")</f>
        <v/>
      </c>
    </row>
    <row r="43" spans="2:11" s="8" customFormat="1" x14ac:dyDescent="0.3">
      <c r="B43" s="95" t="str">
        <f>IF(AMOUNT!$A49=1,VLOOKUP(AMOUNT!$D$9,BASE!$A$2:$D$204,3,FALSE),"")</f>
        <v/>
      </c>
      <c r="C43" s="96" t="str">
        <f>IF(AMOUNT!$A49=1,FORMS!$C51&amp;" "&amp;FORMS!$D51&amp;" "&amp;FORMS!$F51&amp;" "&amp;FORMS!$G51&amp;" / "&amp;FORMS!#REF!,"")</f>
        <v/>
      </c>
      <c r="D43" s="96" t="str">
        <f>IF(AMOUNT!$A49=1,FORMS!$L51,"")</f>
        <v/>
      </c>
      <c r="E43" s="97" t="str">
        <f>IF(AMOUNT!$A49=1,FORMS!$J51,"")</f>
        <v/>
      </c>
      <c r="F43" s="97" t="str">
        <f>IF(AMOUNT!$A49=1,FORMS!$K51,"")</f>
        <v/>
      </c>
      <c r="G43" s="96" t="str">
        <f>IF(AMOUNT!$A49=1,$F43-$E43,"")</f>
        <v/>
      </c>
      <c r="H43" s="96" t="str">
        <f>IF(AND(AMOUNT!$A49=1,FORMS!$M51&lt;&gt;""),FORMS!$M51,"")</f>
        <v/>
      </c>
      <c r="I43" s="96" t="str">
        <f>IF(AND(AMOUNT!$A49=1,FORMS!$N51&lt;&gt;""),FORMS!$N51,"")</f>
        <v/>
      </c>
      <c r="J43" s="96" t="str">
        <f>IF(AND(AMOUNT!$A49=1,FORMS!$O51&lt;&gt;""),FORMS!$O51,"")</f>
        <v/>
      </c>
      <c r="K43" s="98" t="str">
        <f>IF(AND(AMOUNT!$A49=1,FORMS!$P51&lt;&gt;""),FORMS!$P51,"")</f>
        <v/>
      </c>
    </row>
    <row r="44" spans="2:11" s="8" customFormat="1" x14ac:dyDescent="0.3">
      <c r="B44" s="95" t="str">
        <f>IF(AMOUNT!$A50=1,VLOOKUP(AMOUNT!$D$9,BASE!$A$2:$D$204,3,FALSE),"")</f>
        <v/>
      </c>
      <c r="C44" s="96" t="str">
        <f>IF(AMOUNT!$A50=1,FORMS!$C52&amp;" "&amp;FORMS!$D52&amp;" "&amp;FORMS!$F52&amp;" "&amp;FORMS!$G52&amp;" / "&amp;FORMS!#REF!,"")</f>
        <v/>
      </c>
      <c r="D44" s="96" t="str">
        <f>IF(AMOUNT!$A50=1,FORMS!$L52,"")</f>
        <v/>
      </c>
      <c r="E44" s="97" t="str">
        <f>IF(AMOUNT!$A50=1,FORMS!$J52,"")</f>
        <v/>
      </c>
      <c r="F44" s="97" t="str">
        <f>IF(AMOUNT!$A50=1,FORMS!$K52,"")</f>
        <v/>
      </c>
      <c r="G44" s="96" t="str">
        <f>IF(AMOUNT!$A50=1,$F44-$E44,"")</f>
        <v/>
      </c>
      <c r="H44" s="96" t="str">
        <f>IF(AND(AMOUNT!$A50=1,FORMS!$M52&lt;&gt;""),FORMS!$M52,"")</f>
        <v/>
      </c>
      <c r="I44" s="96" t="str">
        <f>IF(AND(AMOUNT!$A50=1,FORMS!$N52&lt;&gt;""),FORMS!$N52,"")</f>
        <v/>
      </c>
      <c r="J44" s="96" t="str">
        <f>IF(AND(AMOUNT!$A50=1,FORMS!$O52&lt;&gt;""),FORMS!$O52,"")</f>
        <v/>
      </c>
      <c r="K44" s="98" t="str">
        <f>IF(AND(AMOUNT!$A50=1,FORMS!$P52&lt;&gt;""),FORMS!$P52,"")</f>
        <v/>
      </c>
    </row>
    <row r="45" spans="2:11" s="8" customFormat="1" x14ac:dyDescent="0.3">
      <c r="B45" s="95" t="str">
        <f>IF(AMOUNT!$A51=1,VLOOKUP(AMOUNT!$D$9,BASE!$A$2:$D$204,3,FALSE),"")</f>
        <v/>
      </c>
      <c r="C45" s="96" t="str">
        <f>IF(AMOUNT!$A51=1,FORMS!$C53&amp;" "&amp;FORMS!$D53&amp;" "&amp;FORMS!$F53&amp;" "&amp;FORMS!$G53&amp;" / "&amp;FORMS!#REF!,"")</f>
        <v/>
      </c>
      <c r="D45" s="96" t="str">
        <f>IF(AMOUNT!$A51=1,FORMS!$L53,"")</f>
        <v/>
      </c>
      <c r="E45" s="97" t="str">
        <f>IF(AMOUNT!$A51=1,FORMS!$J53,"")</f>
        <v/>
      </c>
      <c r="F45" s="97" t="str">
        <f>IF(AMOUNT!$A51=1,FORMS!$K53,"")</f>
        <v/>
      </c>
      <c r="G45" s="96" t="str">
        <f>IF(AMOUNT!$A51=1,$F45-$E45,"")</f>
        <v/>
      </c>
      <c r="H45" s="96" t="str">
        <f>IF(AND(AMOUNT!$A51=1,FORMS!$M53&lt;&gt;""),FORMS!$M53,"")</f>
        <v/>
      </c>
      <c r="I45" s="96" t="str">
        <f>IF(AND(AMOUNT!$A51=1,FORMS!$N53&lt;&gt;""),FORMS!$N53,"")</f>
        <v/>
      </c>
      <c r="J45" s="96" t="str">
        <f>IF(AND(AMOUNT!$A51=1,FORMS!$O53&lt;&gt;""),FORMS!$O53,"")</f>
        <v/>
      </c>
      <c r="K45" s="98" t="str">
        <f>IF(AND(AMOUNT!$A51=1,FORMS!$P53&lt;&gt;""),FORMS!$P53,"")</f>
        <v/>
      </c>
    </row>
    <row r="46" spans="2:11" s="8" customFormat="1" x14ac:dyDescent="0.3">
      <c r="B46" s="95" t="str">
        <f>IF(AMOUNT!$A52=1,VLOOKUP(AMOUNT!$D$9,BASE!$A$2:$D$204,3,FALSE),"")</f>
        <v/>
      </c>
      <c r="C46" s="96" t="str">
        <f>IF(AMOUNT!$A52=1,FORMS!$C54&amp;" "&amp;FORMS!$D54&amp;" "&amp;FORMS!$F54&amp;" "&amp;FORMS!$G54&amp;" / "&amp;FORMS!#REF!,"")</f>
        <v/>
      </c>
      <c r="D46" s="96" t="str">
        <f>IF(AMOUNT!$A52=1,FORMS!$L54,"")</f>
        <v/>
      </c>
      <c r="E46" s="97" t="str">
        <f>IF(AMOUNT!$A52=1,FORMS!$J54,"")</f>
        <v/>
      </c>
      <c r="F46" s="97" t="str">
        <f>IF(AMOUNT!$A52=1,FORMS!$K54,"")</f>
        <v/>
      </c>
      <c r="G46" s="96" t="str">
        <f>IF(AMOUNT!$A52=1,$F46-$E46,"")</f>
        <v/>
      </c>
      <c r="H46" s="96" t="str">
        <f>IF(AND(AMOUNT!$A52=1,FORMS!$M54&lt;&gt;""),FORMS!$M54,"")</f>
        <v/>
      </c>
      <c r="I46" s="96" t="str">
        <f>IF(AND(AMOUNT!$A52=1,FORMS!$N54&lt;&gt;""),FORMS!$N54,"")</f>
        <v/>
      </c>
      <c r="J46" s="96" t="str">
        <f>IF(AND(AMOUNT!$A52=1,FORMS!$O54&lt;&gt;""),FORMS!$O54,"")</f>
        <v/>
      </c>
      <c r="K46" s="98" t="str">
        <f>IF(AND(AMOUNT!$A52=1,FORMS!$P54&lt;&gt;""),FORMS!$P54,"")</f>
        <v/>
      </c>
    </row>
    <row r="47" spans="2:11" s="8" customFormat="1" x14ac:dyDescent="0.3">
      <c r="B47" s="95" t="str">
        <f>IF(AMOUNT!$A53=1,VLOOKUP(AMOUNT!$D$9,BASE!$A$2:$D$204,3,FALSE),"")</f>
        <v/>
      </c>
      <c r="C47" s="96" t="str">
        <f>IF(AMOUNT!$A53=1,FORMS!$C55&amp;" "&amp;FORMS!$D55&amp;" "&amp;FORMS!$F55&amp;" "&amp;FORMS!$G55&amp;" / "&amp;FORMS!#REF!,"")</f>
        <v/>
      </c>
      <c r="D47" s="96" t="str">
        <f>IF(AMOUNT!$A53=1,FORMS!$L55,"")</f>
        <v/>
      </c>
      <c r="E47" s="97" t="str">
        <f>IF(AMOUNT!$A53=1,FORMS!$J55,"")</f>
        <v/>
      </c>
      <c r="F47" s="97" t="str">
        <f>IF(AMOUNT!$A53=1,FORMS!$K55,"")</f>
        <v/>
      </c>
      <c r="G47" s="96" t="str">
        <f>IF(AMOUNT!$A53=1,$F47-$E47,"")</f>
        <v/>
      </c>
      <c r="H47" s="96" t="str">
        <f>IF(AND(AMOUNT!$A53=1,FORMS!$M55&lt;&gt;""),FORMS!$M55,"")</f>
        <v/>
      </c>
      <c r="I47" s="96" t="str">
        <f>IF(AND(AMOUNT!$A53=1,FORMS!$N55&lt;&gt;""),FORMS!$N55,"")</f>
        <v/>
      </c>
      <c r="J47" s="96" t="str">
        <f>IF(AND(AMOUNT!$A53=1,FORMS!$O55&lt;&gt;""),FORMS!$O55,"")</f>
        <v/>
      </c>
      <c r="K47" s="98" t="str">
        <f>IF(AND(AMOUNT!$A53=1,FORMS!$P55&lt;&gt;""),FORMS!$P55,"")</f>
        <v/>
      </c>
    </row>
    <row r="48" spans="2:11" s="8" customFormat="1" x14ac:dyDescent="0.3">
      <c r="B48" s="95" t="str">
        <f>IF(AMOUNT!$A54=1,VLOOKUP(AMOUNT!$D$9,BASE!$A$2:$D$204,3,FALSE),"")</f>
        <v/>
      </c>
      <c r="C48" s="96" t="str">
        <f>IF(AMOUNT!$A54=1,FORMS!$C56&amp;" "&amp;FORMS!$D56&amp;" "&amp;FORMS!$F56&amp;" "&amp;FORMS!$G56&amp;" / "&amp;FORMS!#REF!,"")</f>
        <v/>
      </c>
      <c r="D48" s="96" t="str">
        <f>IF(AMOUNT!$A54=1,FORMS!$L56,"")</f>
        <v/>
      </c>
      <c r="E48" s="97" t="str">
        <f>IF(AMOUNT!$A54=1,FORMS!$J56,"")</f>
        <v/>
      </c>
      <c r="F48" s="97" t="str">
        <f>IF(AMOUNT!$A54=1,FORMS!$K56,"")</f>
        <v/>
      </c>
      <c r="G48" s="96" t="str">
        <f>IF(AMOUNT!$A54=1,$F48-$E48,"")</f>
        <v/>
      </c>
      <c r="H48" s="96" t="str">
        <f>IF(AND(AMOUNT!$A54=1,FORMS!$M56&lt;&gt;""),FORMS!$M56,"")</f>
        <v/>
      </c>
      <c r="I48" s="96" t="str">
        <f>IF(AND(AMOUNT!$A54=1,FORMS!$N56&lt;&gt;""),FORMS!$N56,"")</f>
        <v/>
      </c>
      <c r="J48" s="96" t="str">
        <f>IF(AND(AMOUNT!$A54=1,FORMS!$O56&lt;&gt;""),FORMS!$O56,"")</f>
        <v/>
      </c>
      <c r="K48" s="98" t="str">
        <f>IF(AND(AMOUNT!$A54=1,FORMS!$P56&lt;&gt;""),FORMS!$P56,"")</f>
        <v/>
      </c>
    </row>
    <row r="49" spans="1:11" s="8" customFormat="1" x14ac:dyDescent="0.3">
      <c r="B49" s="95" t="str">
        <f>IF(AMOUNT!$A55=1,VLOOKUP(AMOUNT!$D$9,BASE!$A$2:$D$204,3,FALSE),"")</f>
        <v/>
      </c>
      <c r="C49" s="96" t="str">
        <f>IF(AMOUNT!$A55=1,FORMS!$C57&amp;" "&amp;FORMS!$D57&amp;" "&amp;FORMS!$F57&amp;" "&amp;FORMS!$G57&amp;" / "&amp;FORMS!#REF!,"")</f>
        <v/>
      </c>
      <c r="D49" s="96" t="str">
        <f>IF(AMOUNT!$A55=1,FORMS!$L57,"")</f>
        <v/>
      </c>
      <c r="E49" s="97" t="str">
        <f>IF(AMOUNT!$A55=1,FORMS!$J57,"")</f>
        <v/>
      </c>
      <c r="F49" s="97" t="str">
        <f>IF(AMOUNT!$A55=1,FORMS!$K57,"")</f>
        <v/>
      </c>
      <c r="G49" s="96" t="str">
        <f>IF(AMOUNT!$A55=1,$F49-$E49,"")</f>
        <v/>
      </c>
      <c r="H49" s="96" t="str">
        <f>IF(AND(AMOUNT!$A55=1,FORMS!$M57&lt;&gt;""),FORMS!$M57,"")</f>
        <v/>
      </c>
      <c r="I49" s="96" t="str">
        <f>IF(AND(AMOUNT!$A55=1,FORMS!$N57&lt;&gt;""),FORMS!$N57,"")</f>
        <v/>
      </c>
      <c r="J49" s="96" t="str">
        <f>IF(AND(AMOUNT!$A55=1,FORMS!$O57&lt;&gt;""),FORMS!$O57,"")</f>
        <v/>
      </c>
      <c r="K49" s="98" t="str">
        <f>IF(AND(AMOUNT!$A55=1,FORMS!$P57&lt;&gt;""),FORMS!$P57,"")</f>
        <v/>
      </c>
    </row>
    <row r="50" spans="1:11" s="8" customFormat="1" x14ac:dyDescent="0.3">
      <c r="B50" s="95" t="str">
        <f>IF(AMOUNT!$A56=1,VLOOKUP(AMOUNT!$D$9,BASE!$A$2:$D$204,3,FALSE),"")</f>
        <v/>
      </c>
      <c r="C50" s="96" t="str">
        <f>IF(AMOUNT!$A56=1,FORMS!$C58&amp;" "&amp;FORMS!$D58&amp;" "&amp;FORMS!$F58&amp;" "&amp;FORMS!$G58&amp;" / "&amp;FORMS!#REF!,"")</f>
        <v/>
      </c>
      <c r="D50" s="96" t="str">
        <f>IF(AMOUNT!$A56=1,FORMS!$L58,"")</f>
        <v/>
      </c>
      <c r="E50" s="97" t="str">
        <f>IF(AMOUNT!$A56=1,FORMS!$J58,"")</f>
        <v/>
      </c>
      <c r="F50" s="97" t="str">
        <f>IF(AMOUNT!$A56=1,FORMS!$K58,"")</f>
        <v/>
      </c>
      <c r="G50" s="96" t="str">
        <f>IF(AMOUNT!$A56=1,$F50-$E50,"")</f>
        <v/>
      </c>
      <c r="H50" s="96" t="str">
        <f>IF(AND(AMOUNT!$A56=1,FORMS!$M58&lt;&gt;""),FORMS!$M58,"")</f>
        <v/>
      </c>
      <c r="I50" s="96" t="str">
        <f>IF(AND(AMOUNT!$A56=1,FORMS!$N58&lt;&gt;""),FORMS!$N58,"")</f>
        <v/>
      </c>
      <c r="J50" s="96" t="str">
        <f>IF(AND(AMOUNT!$A56=1,FORMS!$O58&lt;&gt;""),FORMS!$O58,"")</f>
        <v/>
      </c>
      <c r="K50" s="98" t="str">
        <f>IF(AND(AMOUNT!$A56=1,FORMS!$P58&lt;&gt;""),FORMS!$P58,"")</f>
        <v/>
      </c>
    </row>
    <row r="51" spans="1:11" s="8" customFormat="1" x14ac:dyDescent="0.3">
      <c r="B51" s="95" t="str">
        <f>IF(AMOUNT!$A57=1,VLOOKUP(AMOUNT!$D$9,BASE!$A$2:$D$204,3,FALSE),"")</f>
        <v/>
      </c>
      <c r="C51" s="96" t="str">
        <f>IF(AMOUNT!$A57=1,FORMS!$C59&amp;" "&amp;FORMS!$D59&amp;" "&amp;FORMS!$F59&amp;" "&amp;FORMS!$G59&amp;" / "&amp;FORMS!#REF!,"")</f>
        <v/>
      </c>
      <c r="D51" s="96" t="str">
        <f>IF(AMOUNT!$A57=1,FORMS!$L59,"")</f>
        <v/>
      </c>
      <c r="E51" s="97" t="str">
        <f>IF(AMOUNT!$A57=1,FORMS!$J59,"")</f>
        <v/>
      </c>
      <c r="F51" s="97" t="str">
        <f>IF(AMOUNT!$A57=1,FORMS!$K59,"")</f>
        <v/>
      </c>
      <c r="G51" s="96" t="str">
        <f>IF(AMOUNT!$A57=1,$F51-$E51,"")</f>
        <v/>
      </c>
      <c r="H51" s="96" t="str">
        <f>IF(AND(AMOUNT!$A57=1,FORMS!$M59&lt;&gt;""),FORMS!$M59,"")</f>
        <v/>
      </c>
      <c r="I51" s="96" t="str">
        <f>IF(AND(AMOUNT!$A57=1,FORMS!$N59&lt;&gt;""),FORMS!$N59,"")</f>
        <v/>
      </c>
      <c r="J51" s="96" t="str">
        <f>IF(AND(AMOUNT!$A57=1,FORMS!$O59&lt;&gt;""),FORMS!$O59,"")</f>
        <v/>
      </c>
      <c r="K51" s="98" t="str">
        <f>IF(AND(AMOUNT!$A57=1,FORMS!$P59&lt;&gt;""),FORMS!$P59,"")</f>
        <v/>
      </c>
    </row>
    <row r="52" spans="1:11" s="8" customFormat="1" x14ac:dyDescent="0.3">
      <c r="B52" s="95" t="str">
        <f>IF(AMOUNT!$A58=1,VLOOKUP(AMOUNT!$D$9,BASE!$A$2:$D$204,3,FALSE),"")</f>
        <v/>
      </c>
      <c r="C52" s="96" t="str">
        <f>IF(AMOUNT!$A58=1,FORMS!$C60&amp;" "&amp;FORMS!$D60&amp;" "&amp;FORMS!$F60&amp;" "&amp;FORMS!$G60&amp;" / "&amp;FORMS!#REF!,"")</f>
        <v/>
      </c>
      <c r="D52" s="96" t="str">
        <f>IF(AMOUNT!$A58=1,FORMS!$L60,"")</f>
        <v/>
      </c>
      <c r="E52" s="97" t="str">
        <f>IF(AMOUNT!$A58=1,FORMS!$J60,"")</f>
        <v/>
      </c>
      <c r="F52" s="97" t="str">
        <f>IF(AMOUNT!$A58=1,FORMS!$K60,"")</f>
        <v/>
      </c>
      <c r="G52" s="96" t="str">
        <f>IF(AMOUNT!$A58=1,$F52-$E52,"")</f>
        <v/>
      </c>
      <c r="H52" s="96" t="str">
        <f>IF(AND(AMOUNT!$A58=1,FORMS!$M60&lt;&gt;""),FORMS!$M60,"")</f>
        <v/>
      </c>
      <c r="I52" s="96" t="str">
        <f>IF(AND(AMOUNT!$A58=1,FORMS!$N60&lt;&gt;""),FORMS!$N60,"")</f>
        <v/>
      </c>
      <c r="J52" s="96" t="str">
        <f>IF(AND(AMOUNT!$A58=1,FORMS!$O60&lt;&gt;""),FORMS!$O60,"")</f>
        <v/>
      </c>
      <c r="K52" s="98" t="str">
        <f>IF(AND(AMOUNT!$A58=1,FORMS!$P60&lt;&gt;""),FORMS!$P60,"")</f>
        <v/>
      </c>
    </row>
    <row r="53" spans="1:11" s="8" customFormat="1" x14ac:dyDescent="0.3">
      <c r="B53" s="95" t="str">
        <f>IF(AMOUNT!$A59=1,VLOOKUP(AMOUNT!$D$9,BASE!$A$2:$D$204,3,FALSE),"")</f>
        <v/>
      </c>
      <c r="C53" s="96" t="str">
        <f>IF(AMOUNT!$A59=1,FORMS!$C61&amp;" "&amp;FORMS!$D61&amp;" "&amp;FORMS!$F61&amp;" "&amp;FORMS!$G61&amp;" / "&amp;FORMS!#REF!,"")</f>
        <v/>
      </c>
      <c r="D53" s="96" t="str">
        <f>IF(AMOUNT!$A59=1,FORMS!$L61,"")</f>
        <v/>
      </c>
      <c r="E53" s="97" t="str">
        <f>IF(AMOUNT!$A59=1,FORMS!$J61,"")</f>
        <v/>
      </c>
      <c r="F53" s="97" t="str">
        <f>IF(AMOUNT!$A59=1,FORMS!$K61,"")</f>
        <v/>
      </c>
      <c r="G53" s="96" t="str">
        <f>IF(AMOUNT!$A59=1,$F53-$E53,"")</f>
        <v/>
      </c>
      <c r="H53" s="96" t="str">
        <f>IF(AND(AMOUNT!$A59=1,FORMS!$M61&lt;&gt;""),FORMS!$M61,"")</f>
        <v/>
      </c>
      <c r="I53" s="96" t="str">
        <f>IF(AND(AMOUNT!$A59=1,FORMS!$N61&lt;&gt;""),FORMS!$N61,"")</f>
        <v/>
      </c>
      <c r="J53" s="96" t="str">
        <f>IF(AND(AMOUNT!$A59=1,FORMS!$O61&lt;&gt;""),FORMS!$O61,"")</f>
        <v/>
      </c>
      <c r="K53" s="98" t="str">
        <f>IF(AND(AMOUNT!$A59=1,FORMS!$P61&lt;&gt;""),FORMS!$P61,"")</f>
        <v/>
      </c>
    </row>
    <row r="54" spans="1:11" s="8" customFormat="1" x14ac:dyDescent="0.3">
      <c r="B54" s="95" t="str">
        <f>IF(AMOUNT!$A60=1,VLOOKUP(AMOUNT!$D$9,BASE!$A$2:$D$204,3,FALSE),"")</f>
        <v/>
      </c>
      <c r="C54" s="96" t="str">
        <f>IF(AMOUNT!$A60=1,FORMS!$C62&amp;" "&amp;FORMS!$D62&amp;" "&amp;FORMS!$F62&amp;" "&amp;FORMS!$G62&amp;" / "&amp;FORMS!#REF!,"")</f>
        <v/>
      </c>
      <c r="D54" s="96" t="str">
        <f>IF(AMOUNT!$A60=1,FORMS!$L62,"")</f>
        <v/>
      </c>
      <c r="E54" s="97" t="str">
        <f>IF(AMOUNT!$A60=1,FORMS!$J62,"")</f>
        <v/>
      </c>
      <c r="F54" s="97" t="str">
        <f>IF(AMOUNT!$A60=1,FORMS!$K62,"")</f>
        <v/>
      </c>
      <c r="G54" s="96" t="str">
        <f>IF(AMOUNT!$A60=1,$F54-$E54,"")</f>
        <v/>
      </c>
      <c r="H54" s="96" t="str">
        <f>IF(AND(AMOUNT!$A60=1,FORMS!$M62&lt;&gt;""),FORMS!$M62,"")</f>
        <v/>
      </c>
      <c r="I54" s="96" t="str">
        <f>IF(AND(AMOUNT!$A60=1,FORMS!$N62&lt;&gt;""),FORMS!$N62,"")</f>
        <v/>
      </c>
      <c r="J54" s="96" t="str">
        <f>IF(AND(AMOUNT!$A60=1,FORMS!$O62&lt;&gt;""),FORMS!$O62,"")</f>
        <v/>
      </c>
      <c r="K54" s="98" t="str">
        <f>IF(AND(AMOUNT!$A60=1,FORMS!$P62&lt;&gt;""),FORMS!$P62,"")</f>
        <v/>
      </c>
    </row>
    <row r="55" spans="1:11" s="8" customFormat="1" ht="15" thickBot="1" x14ac:dyDescent="0.35">
      <c r="A55" s="8">
        <v>1</v>
      </c>
      <c r="B55" s="99" t="str">
        <f>IF(AMOUNT!$A61=1,VLOOKUP(AMOUNT!$D$9,BASE!$A$2:$D$204,3,FALSE),"")</f>
        <v/>
      </c>
      <c r="C55" s="100" t="str">
        <f>IF(AMOUNT!$A61=1,FORMS!$C63&amp;" "&amp;FORMS!$D63&amp;" "&amp;FORMS!$F63&amp;" "&amp;FORMS!$G63&amp;" / "&amp;FORMS!#REF!,"")</f>
        <v/>
      </c>
      <c r="D55" s="100" t="str">
        <f>IF(AMOUNT!$A61=1,FORMS!$L63,"")</f>
        <v/>
      </c>
      <c r="E55" s="101" t="str">
        <f>IF(AMOUNT!$A61=1,FORMS!$J63,"")</f>
        <v/>
      </c>
      <c r="F55" s="101" t="str">
        <f>IF(AMOUNT!$A61=1,FORMS!$K63,"")</f>
        <v/>
      </c>
      <c r="G55" s="100" t="str">
        <f>IF(AMOUNT!$A61=1,$F55-$E55,"")</f>
        <v/>
      </c>
      <c r="H55" s="100" t="str">
        <f>IF(AND(AMOUNT!$A61=1,FORMS!$M63&lt;&gt;""),FORMS!$M63,"")</f>
        <v/>
      </c>
      <c r="I55" s="100" t="str">
        <f>IF(AND(AMOUNT!$A61=1,FORMS!$N63&lt;&gt;""),FORMS!$N63,"")</f>
        <v/>
      </c>
      <c r="J55" s="100" t="str">
        <f>IF(AND(AMOUNT!$A61=1,FORMS!$O63&lt;&gt;""),FORMS!$O63,"")</f>
        <v/>
      </c>
      <c r="K55" s="102" t="str">
        <f>IF(AND(AMOUNT!$A61=1,FORMS!$P63&lt;&gt;""),FORMS!$P63,"")</f>
        <v/>
      </c>
    </row>
    <row r="56" spans="1:11" s="8" customFormat="1" x14ac:dyDescent="0.3">
      <c r="B56" s="75"/>
      <c r="C56" s="75"/>
      <c r="D56" s="75"/>
      <c r="E56" s="92"/>
      <c r="F56" s="92"/>
      <c r="G56" s="75"/>
      <c r="H56" s="75"/>
      <c r="I56" s="75"/>
      <c r="J56" s="75"/>
    </row>
    <row r="57" spans="1:11" s="8" customFormat="1" x14ac:dyDescent="0.3">
      <c r="B57" s="75"/>
      <c r="C57" s="75"/>
      <c r="D57" s="75"/>
      <c r="E57" s="92"/>
      <c r="F57" s="92"/>
      <c r="G57" s="75"/>
      <c r="H57" s="75"/>
      <c r="I57" s="75"/>
      <c r="J57" s="75"/>
    </row>
    <row r="58" spans="1:11" s="8" customFormat="1" x14ac:dyDescent="0.3">
      <c r="B58" s="75"/>
      <c r="C58" s="75"/>
      <c r="D58" s="75"/>
      <c r="E58" s="92"/>
      <c r="F58" s="92"/>
      <c r="G58" s="75"/>
      <c r="H58" s="75"/>
      <c r="I58" s="75"/>
      <c r="J58" s="75"/>
    </row>
    <row r="59" spans="1:11" s="8" customFormat="1" x14ac:dyDescent="0.3">
      <c r="B59" s="75"/>
      <c r="C59" s="75"/>
      <c r="D59" s="75"/>
      <c r="E59" s="92"/>
      <c r="F59" s="92"/>
      <c r="G59" s="75"/>
      <c r="H59" s="75"/>
      <c r="I59" s="75"/>
      <c r="J59" s="75"/>
    </row>
    <row r="60" spans="1:11" s="8" customFormat="1" x14ac:dyDescent="0.3">
      <c r="B60" s="75"/>
      <c r="C60" s="75"/>
      <c r="D60" s="75"/>
      <c r="E60" s="92"/>
      <c r="F60" s="92"/>
      <c r="G60" s="75"/>
      <c r="H60" s="75"/>
      <c r="I60" s="75"/>
      <c r="J60" s="75"/>
    </row>
    <row r="61" spans="1:11" s="8" customFormat="1" x14ac:dyDescent="0.3">
      <c r="E61" s="103"/>
      <c r="F61" s="103"/>
    </row>
    <row r="62" spans="1:11" s="8" customFormat="1" x14ac:dyDescent="0.3">
      <c r="E62" s="103"/>
      <c r="F62" s="103"/>
    </row>
    <row r="63" spans="1:11" s="8" customFormat="1" x14ac:dyDescent="0.3">
      <c r="E63" s="103"/>
      <c r="F63" s="103"/>
    </row>
    <row r="64" spans="1:11" s="8" customFormat="1" x14ac:dyDescent="0.3">
      <c r="E64" s="103"/>
      <c r="F64" s="103"/>
    </row>
    <row r="65" spans="5:6" s="8" customFormat="1" x14ac:dyDescent="0.3">
      <c r="E65" s="103"/>
      <c r="F65" s="103"/>
    </row>
    <row r="66" spans="5:6" s="8" customFormat="1" x14ac:dyDescent="0.3">
      <c r="E66" s="103"/>
      <c r="F66" s="103"/>
    </row>
    <row r="67" spans="5:6" s="8" customFormat="1" x14ac:dyDescent="0.3">
      <c r="E67" s="103"/>
      <c r="F67" s="103"/>
    </row>
    <row r="68" spans="5:6" s="8" customFormat="1" x14ac:dyDescent="0.3">
      <c r="E68" s="103"/>
      <c r="F68" s="103"/>
    </row>
    <row r="69" spans="5:6" s="8" customFormat="1" x14ac:dyDescent="0.3">
      <c r="E69" s="103"/>
      <c r="F69" s="103"/>
    </row>
    <row r="70" spans="5:6" s="8" customFormat="1" x14ac:dyDescent="0.3">
      <c r="E70" s="103"/>
      <c r="F70" s="103"/>
    </row>
    <row r="71" spans="5:6" s="8" customFormat="1" x14ac:dyDescent="0.3">
      <c r="E71" s="103"/>
      <c r="F71" s="103"/>
    </row>
    <row r="72" spans="5:6" s="8" customFormat="1" x14ac:dyDescent="0.3">
      <c r="E72" s="103"/>
      <c r="F72" s="103"/>
    </row>
    <row r="73" spans="5:6" s="8" customFormat="1" x14ac:dyDescent="0.3">
      <c r="E73" s="103"/>
      <c r="F73" s="103"/>
    </row>
    <row r="74" spans="5:6" s="8" customFormat="1" x14ac:dyDescent="0.3">
      <c r="E74" s="103"/>
      <c r="F74" s="103"/>
    </row>
    <row r="75" spans="5:6" s="8" customFormat="1" x14ac:dyDescent="0.3">
      <c r="E75" s="103"/>
      <c r="F75" s="103"/>
    </row>
    <row r="76" spans="5:6" s="8" customFormat="1" x14ac:dyDescent="0.3">
      <c r="E76" s="103"/>
      <c r="F76" s="103"/>
    </row>
    <row r="77" spans="5:6" s="8" customFormat="1" x14ac:dyDescent="0.3">
      <c r="E77" s="103"/>
      <c r="F77" s="103"/>
    </row>
    <row r="78" spans="5:6" s="8" customFormat="1" x14ac:dyDescent="0.3">
      <c r="E78" s="103"/>
      <c r="F78" s="103"/>
    </row>
    <row r="79" spans="5:6" s="8" customFormat="1" x14ac:dyDescent="0.3">
      <c r="E79" s="103"/>
      <c r="F79" s="103"/>
    </row>
    <row r="80" spans="5:6" s="8" customFormat="1" x14ac:dyDescent="0.3">
      <c r="E80" s="103"/>
      <c r="F80" s="103"/>
    </row>
    <row r="81" spans="5:6" s="8" customFormat="1" x14ac:dyDescent="0.3">
      <c r="E81" s="103"/>
      <c r="F81" s="103"/>
    </row>
    <row r="82" spans="5:6" s="8" customFormat="1" x14ac:dyDescent="0.3">
      <c r="E82" s="103"/>
      <c r="F82" s="103"/>
    </row>
    <row r="83" spans="5:6" s="8" customFormat="1" x14ac:dyDescent="0.3">
      <c r="E83" s="103"/>
      <c r="F83" s="103"/>
    </row>
    <row r="84" spans="5:6" s="8" customFormat="1" x14ac:dyDescent="0.3">
      <c r="E84" s="103"/>
      <c r="F84" s="103"/>
    </row>
    <row r="85" spans="5:6" s="8" customFormat="1" x14ac:dyDescent="0.3">
      <c r="E85" s="103"/>
      <c r="F85" s="103"/>
    </row>
    <row r="86" spans="5:6" s="8" customFormat="1" x14ac:dyDescent="0.3">
      <c r="E86" s="103"/>
      <c r="F86" s="103"/>
    </row>
    <row r="87" spans="5:6" s="8" customFormat="1" x14ac:dyDescent="0.3">
      <c r="E87" s="103"/>
      <c r="F87" s="103"/>
    </row>
    <row r="88" spans="5:6" s="8" customFormat="1" x14ac:dyDescent="0.3">
      <c r="E88" s="103"/>
      <c r="F88" s="103"/>
    </row>
    <row r="89" spans="5:6" s="8" customFormat="1" x14ac:dyDescent="0.3">
      <c r="E89" s="103"/>
      <c r="F89" s="103"/>
    </row>
    <row r="90" spans="5:6" s="8" customFormat="1" x14ac:dyDescent="0.3">
      <c r="E90" s="103"/>
      <c r="F90" s="103"/>
    </row>
    <row r="91" spans="5:6" s="8" customFormat="1" x14ac:dyDescent="0.3">
      <c r="E91" s="103"/>
      <c r="F91" s="103"/>
    </row>
    <row r="92" spans="5:6" s="8" customFormat="1" x14ac:dyDescent="0.3">
      <c r="E92" s="103"/>
      <c r="F92" s="103"/>
    </row>
    <row r="93" spans="5:6" s="8" customFormat="1" x14ac:dyDescent="0.3">
      <c r="E93" s="103"/>
      <c r="F93" s="103"/>
    </row>
    <row r="94" spans="5:6" s="8" customFormat="1" x14ac:dyDescent="0.3">
      <c r="E94" s="103"/>
      <c r="F94" s="103"/>
    </row>
    <row r="95" spans="5:6" s="8" customFormat="1" x14ac:dyDescent="0.3">
      <c r="E95" s="103"/>
      <c r="F95" s="103"/>
    </row>
    <row r="96" spans="5:6" s="8" customFormat="1" x14ac:dyDescent="0.3">
      <c r="E96" s="103"/>
      <c r="F96" s="103"/>
    </row>
    <row r="97" spans="5:6" s="8" customFormat="1" x14ac:dyDescent="0.3">
      <c r="E97" s="103"/>
      <c r="F97" s="103"/>
    </row>
    <row r="98" spans="5:6" s="8" customFormat="1" x14ac:dyDescent="0.3">
      <c r="E98" s="103"/>
      <c r="F98" s="103"/>
    </row>
    <row r="99" spans="5:6" s="8" customFormat="1" x14ac:dyDescent="0.3">
      <c r="E99" s="103"/>
      <c r="F99" s="103"/>
    </row>
    <row r="100" spans="5:6" s="8" customFormat="1" x14ac:dyDescent="0.3">
      <c r="E100" s="103"/>
      <c r="F100" s="103"/>
    </row>
    <row r="101" spans="5:6" s="8" customFormat="1" x14ac:dyDescent="0.3">
      <c r="E101" s="103"/>
      <c r="F101" s="103"/>
    </row>
    <row r="102" spans="5:6" s="8" customFormat="1" x14ac:dyDescent="0.3">
      <c r="E102" s="103"/>
      <c r="F102" s="103"/>
    </row>
    <row r="103" spans="5:6" s="8" customFormat="1" x14ac:dyDescent="0.3">
      <c r="E103" s="103"/>
      <c r="F103" s="103"/>
    </row>
    <row r="104" spans="5:6" s="8" customFormat="1" x14ac:dyDescent="0.3">
      <c r="E104" s="103"/>
      <c r="F104" s="103"/>
    </row>
    <row r="105" spans="5:6" s="8" customFormat="1" x14ac:dyDescent="0.3">
      <c r="E105" s="103"/>
      <c r="F105" s="103"/>
    </row>
    <row r="106" spans="5:6" s="8" customFormat="1" x14ac:dyDescent="0.3">
      <c r="E106" s="103"/>
      <c r="F106" s="103"/>
    </row>
    <row r="107" spans="5:6" s="8" customFormat="1" x14ac:dyDescent="0.3">
      <c r="E107" s="103"/>
      <c r="F107" s="103"/>
    </row>
    <row r="108" spans="5:6" s="8" customFormat="1" x14ac:dyDescent="0.3">
      <c r="E108" s="103"/>
      <c r="F108" s="103"/>
    </row>
    <row r="109" spans="5:6" s="8" customFormat="1" x14ac:dyDescent="0.3">
      <c r="E109" s="103"/>
      <c r="F109" s="103"/>
    </row>
    <row r="110" spans="5:6" s="8" customFormat="1" x14ac:dyDescent="0.3">
      <c r="E110" s="103"/>
      <c r="F110" s="103"/>
    </row>
    <row r="111" spans="5:6" s="8" customFormat="1" x14ac:dyDescent="0.3">
      <c r="E111" s="103"/>
      <c r="F111" s="103"/>
    </row>
    <row r="112" spans="5:6" s="8" customFormat="1" x14ac:dyDescent="0.3">
      <c r="E112" s="103"/>
      <c r="F112" s="103"/>
    </row>
    <row r="113" spans="5:6" s="8" customFormat="1" x14ac:dyDescent="0.3">
      <c r="E113" s="103"/>
      <c r="F113" s="103"/>
    </row>
    <row r="114" spans="5:6" s="8" customFormat="1" x14ac:dyDescent="0.3">
      <c r="E114" s="103"/>
      <c r="F114" s="103"/>
    </row>
    <row r="115" spans="5:6" s="8" customFormat="1" x14ac:dyDescent="0.3">
      <c r="E115" s="103"/>
      <c r="F115" s="103"/>
    </row>
    <row r="116" spans="5:6" s="8" customFormat="1" x14ac:dyDescent="0.3">
      <c r="E116" s="103"/>
      <c r="F116" s="103"/>
    </row>
    <row r="117" spans="5:6" s="8" customFormat="1" x14ac:dyDescent="0.3">
      <c r="E117" s="103"/>
      <c r="F117" s="103"/>
    </row>
    <row r="118" spans="5:6" s="8" customFormat="1" x14ac:dyDescent="0.3">
      <c r="E118" s="103"/>
      <c r="F118" s="103"/>
    </row>
    <row r="119" spans="5:6" s="8" customFormat="1" x14ac:dyDescent="0.3">
      <c r="E119" s="103"/>
      <c r="F119" s="103"/>
    </row>
    <row r="120" spans="5:6" s="8" customFormat="1" x14ac:dyDescent="0.3">
      <c r="E120" s="103"/>
      <c r="F120" s="103"/>
    </row>
    <row r="121" spans="5:6" s="8" customFormat="1" x14ac:dyDescent="0.3">
      <c r="E121" s="103"/>
      <c r="F121" s="103"/>
    </row>
    <row r="122" spans="5:6" s="8" customFormat="1" x14ac:dyDescent="0.3">
      <c r="E122" s="103"/>
      <c r="F122" s="103"/>
    </row>
    <row r="123" spans="5:6" s="8" customFormat="1" x14ac:dyDescent="0.3">
      <c r="E123" s="103"/>
      <c r="F123" s="103"/>
    </row>
    <row r="124" spans="5:6" s="8" customFormat="1" x14ac:dyDescent="0.3">
      <c r="E124" s="103"/>
      <c r="F124" s="103"/>
    </row>
    <row r="125" spans="5:6" s="8" customFormat="1" x14ac:dyDescent="0.3">
      <c r="E125" s="103"/>
      <c r="F125" s="103"/>
    </row>
    <row r="126" spans="5:6" s="8" customFormat="1" x14ac:dyDescent="0.3">
      <c r="E126" s="103"/>
      <c r="F126" s="103"/>
    </row>
    <row r="127" spans="5:6" s="8" customFormat="1" x14ac:dyDescent="0.3">
      <c r="E127" s="103"/>
      <c r="F127" s="103"/>
    </row>
    <row r="128" spans="5:6" s="8" customFormat="1" x14ac:dyDescent="0.3">
      <c r="E128" s="103"/>
      <c r="F128" s="103"/>
    </row>
    <row r="129" spans="5:6" s="8" customFormat="1" x14ac:dyDescent="0.3">
      <c r="E129" s="103"/>
      <c r="F129" s="103"/>
    </row>
    <row r="130" spans="5:6" s="8" customFormat="1" x14ac:dyDescent="0.3">
      <c r="E130" s="103"/>
      <c r="F130" s="103"/>
    </row>
    <row r="131" spans="5:6" s="8" customFormat="1" x14ac:dyDescent="0.3">
      <c r="E131" s="103"/>
      <c r="F131" s="103"/>
    </row>
    <row r="132" spans="5:6" s="8" customFormat="1" x14ac:dyDescent="0.3">
      <c r="E132" s="103"/>
      <c r="F132" s="103"/>
    </row>
    <row r="133" spans="5:6" s="8" customFormat="1" x14ac:dyDescent="0.3">
      <c r="E133" s="103"/>
      <c r="F133" s="103"/>
    </row>
    <row r="134" spans="5:6" s="8" customFormat="1" x14ac:dyDescent="0.3">
      <c r="E134" s="103"/>
      <c r="F134" s="103"/>
    </row>
    <row r="135" spans="5:6" s="8" customFormat="1" x14ac:dyDescent="0.3">
      <c r="E135" s="103"/>
      <c r="F135" s="103"/>
    </row>
    <row r="136" spans="5:6" s="8" customFormat="1" x14ac:dyDescent="0.3">
      <c r="E136" s="103"/>
      <c r="F136" s="103"/>
    </row>
    <row r="137" spans="5:6" s="8" customFormat="1" x14ac:dyDescent="0.3">
      <c r="E137" s="103"/>
      <c r="F137" s="103"/>
    </row>
    <row r="138" spans="5:6" s="8" customFormat="1" x14ac:dyDescent="0.3">
      <c r="E138" s="103"/>
      <c r="F138" s="103"/>
    </row>
    <row r="139" spans="5:6" s="8" customFormat="1" x14ac:dyDescent="0.3">
      <c r="E139" s="103"/>
      <c r="F139" s="103"/>
    </row>
    <row r="140" spans="5:6" s="8" customFormat="1" x14ac:dyDescent="0.3">
      <c r="E140" s="103"/>
      <c r="F140" s="103"/>
    </row>
    <row r="141" spans="5:6" s="8" customFormat="1" x14ac:dyDescent="0.3">
      <c r="E141" s="103"/>
      <c r="F141" s="103"/>
    </row>
    <row r="142" spans="5:6" s="8" customFormat="1" x14ac:dyDescent="0.3">
      <c r="E142" s="103"/>
      <c r="F142" s="103"/>
    </row>
    <row r="143" spans="5:6" s="8" customFormat="1" x14ac:dyDescent="0.3">
      <c r="E143" s="103"/>
      <c r="F143" s="103"/>
    </row>
    <row r="144" spans="5:6" s="8" customFormat="1" x14ac:dyDescent="0.3">
      <c r="E144" s="103"/>
      <c r="F144" s="103"/>
    </row>
    <row r="145" spans="5:6" s="8" customFormat="1" x14ac:dyDescent="0.3">
      <c r="E145" s="103"/>
      <c r="F145" s="103"/>
    </row>
    <row r="146" spans="5:6" s="8" customFormat="1" x14ac:dyDescent="0.3">
      <c r="E146" s="103"/>
      <c r="F146" s="103"/>
    </row>
    <row r="147" spans="5:6" s="8" customFormat="1" x14ac:dyDescent="0.3">
      <c r="E147" s="103"/>
      <c r="F147" s="103"/>
    </row>
    <row r="148" spans="5:6" s="8" customFormat="1" x14ac:dyDescent="0.3">
      <c r="E148" s="103"/>
      <c r="F148" s="103"/>
    </row>
    <row r="149" spans="5:6" s="8" customFormat="1" x14ac:dyDescent="0.3">
      <c r="E149" s="103"/>
      <c r="F149" s="103"/>
    </row>
    <row r="150" spans="5:6" s="8" customFormat="1" x14ac:dyDescent="0.3">
      <c r="E150" s="103"/>
      <c r="F150" s="103"/>
    </row>
    <row r="151" spans="5:6" s="8" customFormat="1" x14ac:dyDescent="0.3">
      <c r="E151" s="103"/>
      <c r="F151" s="103"/>
    </row>
    <row r="152" spans="5:6" s="8" customFormat="1" x14ac:dyDescent="0.3">
      <c r="E152" s="103"/>
      <c r="F152" s="103"/>
    </row>
    <row r="153" spans="5:6" s="8" customFormat="1" x14ac:dyDescent="0.3">
      <c r="E153" s="103"/>
      <c r="F153" s="103"/>
    </row>
    <row r="154" spans="5:6" s="8" customFormat="1" x14ac:dyDescent="0.3">
      <c r="E154" s="103"/>
      <c r="F154" s="103"/>
    </row>
    <row r="155" spans="5:6" s="8" customFormat="1" x14ac:dyDescent="0.3">
      <c r="E155" s="103"/>
      <c r="F155" s="103"/>
    </row>
    <row r="156" spans="5:6" s="8" customFormat="1" x14ac:dyDescent="0.3">
      <c r="E156" s="103"/>
      <c r="F156" s="103"/>
    </row>
    <row r="157" spans="5:6" s="8" customFormat="1" x14ac:dyDescent="0.3">
      <c r="E157" s="103"/>
      <c r="F157" s="103"/>
    </row>
    <row r="158" spans="5:6" s="8" customFormat="1" x14ac:dyDescent="0.3">
      <c r="E158" s="103"/>
      <c r="F158" s="103"/>
    </row>
    <row r="159" spans="5:6" s="8" customFormat="1" x14ac:dyDescent="0.3">
      <c r="E159" s="103"/>
      <c r="F159" s="103"/>
    </row>
    <row r="160" spans="5:6" s="8" customFormat="1" x14ac:dyDescent="0.3">
      <c r="E160" s="103"/>
      <c r="F160" s="103"/>
    </row>
    <row r="161" spans="5:6" s="8" customFormat="1" x14ac:dyDescent="0.3">
      <c r="E161" s="103"/>
      <c r="F161" s="103"/>
    </row>
    <row r="162" spans="5:6" s="8" customFormat="1" x14ac:dyDescent="0.3">
      <c r="E162" s="103"/>
      <c r="F162" s="103"/>
    </row>
    <row r="163" spans="5:6" s="8" customFormat="1" x14ac:dyDescent="0.3">
      <c r="E163" s="103"/>
      <c r="F163" s="103"/>
    </row>
    <row r="164" spans="5:6" s="8" customFormat="1" x14ac:dyDescent="0.3">
      <c r="E164" s="103"/>
      <c r="F164" s="103"/>
    </row>
    <row r="165" spans="5:6" s="8" customFormat="1" x14ac:dyDescent="0.3">
      <c r="E165" s="103"/>
      <c r="F165" s="103"/>
    </row>
    <row r="166" spans="5:6" s="8" customFormat="1" x14ac:dyDescent="0.3">
      <c r="E166" s="103"/>
      <c r="F166" s="103"/>
    </row>
    <row r="167" spans="5:6" s="8" customFormat="1" x14ac:dyDescent="0.3">
      <c r="E167" s="103"/>
      <c r="F167" s="103"/>
    </row>
    <row r="168" spans="5:6" s="8" customFormat="1" x14ac:dyDescent="0.3">
      <c r="E168" s="103"/>
      <c r="F168" s="103"/>
    </row>
    <row r="169" spans="5:6" s="8" customFormat="1" x14ac:dyDescent="0.3">
      <c r="E169" s="103"/>
      <c r="F169" s="103"/>
    </row>
    <row r="170" spans="5:6" s="8" customFormat="1" x14ac:dyDescent="0.3">
      <c r="E170" s="103"/>
      <c r="F170" s="103"/>
    </row>
    <row r="171" spans="5:6" s="8" customFormat="1" x14ac:dyDescent="0.3">
      <c r="E171" s="103"/>
      <c r="F171" s="103"/>
    </row>
    <row r="172" spans="5:6" s="8" customFormat="1" x14ac:dyDescent="0.3">
      <c r="E172" s="103"/>
      <c r="F172" s="103"/>
    </row>
    <row r="173" spans="5:6" s="8" customFormat="1" x14ac:dyDescent="0.3">
      <c r="E173" s="103"/>
      <c r="F173" s="103"/>
    </row>
    <row r="174" spans="5:6" s="8" customFormat="1" x14ac:dyDescent="0.3">
      <c r="E174" s="103"/>
      <c r="F174" s="103"/>
    </row>
    <row r="175" spans="5:6" s="8" customFormat="1" x14ac:dyDescent="0.3">
      <c r="E175" s="103"/>
      <c r="F175" s="103"/>
    </row>
    <row r="176" spans="5:6" s="8" customFormat="1" x14ac:dyDescent="0.3">
      <c r="E176" s="103"/>
      <c r="F176" s="103"/>
    </row>
    <row r="177" spans="5:6" s="8" customFormat="1" x14ac:dyDescent="0.3">
      <c r="E177" s="103"/>
      <c r="F177" s="103"/>
    </row>
    <row r="178" spans="5:6" s="8" customFormat="1" x14ac:dyDescent="0.3">
      <c r="E178" s="103"/>
      <c r="F178" s="103"/>
    </row>
    <row r="179" spans="5:6" s="8" customFormat="1" x14ac:dyDescent="0.3">
      <c r="E179" s="103"/>
      <c r="F179" s="103"/>
    </row>
    <row r="180" spans="5:6" s="8" customFormat="1" x14ac:dyDescent="0.3">
      <c r="E180" s="103"/>
      <c r="F180" s="103"/>
    </row>
    <row r="181" spans="5:6" s="8" customFormat="1" x14ac:dyDescent="0.3">
      <c r="E181" s="103"/>
      <c r="F181" s="103"/>
    </row>
    <row r="182" spans="5:6" s="8" customFormat="1" x14ac:dyDescent="0.3">
      <c r="E182" s="103"/>
      <c r="F182" s="103"/>
    </row>
    <row r="183" spans="5:6" s="8" customFormat="1" x14ac:dyDescent="0.3">
      <c r="E183" s="103"/>
      <c r="F183" s="103"/>
    </row>
    <row r="184" spans="5:6" s="8" customFormat="1" x14ac:dyDescent="0.3">
      <c r="E184" s="103"/>
      <c r="F184" s="103"/>
    </row>
    <row r="185" spans="5:6" s="8" customFormat="1" x14ac:dyDescent="0.3">
      <c r="E185" s="103"/>
      <c r="F185" s="103"/>
    </row>
    <row r="186" spans="5:6" s="8" customFormat="1" x14ac:dyDescent="0.3">
      <c r="E186" s="103"/>
      <c r="F186" s="103"/>
    </row>
    <row r="187" spans="5:6" s="8" customFormat="1" x14ac:dyDescent="0.3">
      <c r="E187" s="103"/>
      <c r="F187" s="103"/>
    </row>
    <row r="188" spans="5:6" s="8" customFormat="1" x14ac:dyDescent="0.3">
      <c r="E188" s="103"/>
      <c r="F188" s="103"/>
    </row>
    <row r="189" spans="5:6" s="8" customFormat="1" x14ac:dyDescent="0.3">
      <c r="E189" s="103"/>
      <c r="F189" s="103"/>
    </row>
    <row r="190" spans="5:6" s="8" customFormat="1" x14ac:dyDescent="0.3">
      <c r="E190" s="103"/>
      <c r="F190" s="103"/>
    </row>
    <row r="191" spans="5:6" s="8" customFormat="1" x14ac:dyDescent="0.3">
      <c r="E191" s="103"/>
      <c r="F191" s="103"/>
    </row>
    <row r="192" spans="5:6" s="8" customFormat="1" x14ac:dyDescent="0.3">
      <c r="E192" s="103"/>
      <c r="F192" s="103"/>
    </row>
    <row r="193" spans="5:6" s="8" customFormat="1" x14ac:dyDescent="0.3">
      <c r="E193" s="103"/>
      <c r="F193" s="103"/>
    </row>
    <row r="194" spans="5:6" s="8" customFormat="1" x14ac:dyDescent="0.3">
      <c r="E194" s="103"/>
      <c r="F194" s="103"/>
    </row>
    <row r="195" spans="5:6" s="8" customFormat="1" x14ac:dyDescent="0.3">
      <c r="E195" s="103"/>
      <c r="F195" s="103"/>
    </row>
    <row r="196" spans="5:6" s="8" customFormat="1" x14ac:dyDescent="0.3">
      <c r="E196" s="103"/>
      <c r="F196" s="103"/>
    </row>
    <row r="197" spans="5:6" s="8" customFormat="1" x14ac:dyDescent="0.3">
      <c r="E197" s="103"/>
      <c r="F197" s="103"/>
    </row>
    <row r="198" spans="5:6" s="8" customFormat="1" x14ac:dyDescent="0.3">
      <c r="E198" s="103"/>
      <c r="F198" s="103"/>
    </row>
    <row r="199" spans="5:6" s="8" customFormat="1" x14ac:dyDescent="0.3">
      <c r="E199" s="103"/>
      <c r="F199" s="103"/>
    </row>
    <row r="200" spans="5:6" s="8" customFormat="1" x14ac:dyDescent="0.3">
      <c r="E200" s="103"/>
      <c r="F200" s="103"/>
    </row>
    <row r="201" spans="5:6" s="8" customFormat="1" x14ac:dyDescent="0.3">
      <c r="E201" s="103"/>
      <c r="F201" s="103"/>
    </row>
    <row r="202" spans="5:6" s="8" customFormat="1" x14ac:dyDescent="0.3">
      <c r="E202" s="103"/>
      <c r="F202" s="103"/>
    </row>
    <row r="203" spans="5:6" s="8" customFormat="1" x14ac:dyDescent="0.3">
      <c r="E203" s="103"/>
      <c r="F203" s="103"/>
    </row>
    <row r="204" spans="5:6" s="8" customFormat="1" x14ac:dyDescent="0.3">
      <c r="E204" s="103"/>
      <c r="F204" s="103"/>
    </row>
    <row r="205" spans="5:6" s="8" customFormat="1" x14ac:dyDescent="0.3">
      <c r="E205" s="103"/>
      <c r="F205" s="103"/>
    </row>
    <row r="206" spans="5:6" s="8" customFormat="1" x14ac:dyDescent="0.3">
      <c r="E206" s="103"/>
      <c r="F206" s="103"/>
    </row>
    <row r="207" spans="5:6" s="8" customFormat="1" x14ac:dyDescent="0.3">
      <c r="E207" s="103"/>
      <c r="F207" s="103"/>
    </row>
    <row r="208" spans="5:6" s="8" customFormat="1" x14ac:dyDescent="0.3">
      <c r="E208" s="103"/>
      <c r="F208" s="103"/>
    </row>
    <row r="209" spans="5:6" s="8" customFormat="1" x14ac:dyDescent="0.3">
      <c r="E209" s="103"/>
      <c r="F209" s="103"/>
    </row>
    <row r="210" spans="5:6" s="8" customFormat="1" x14ac:dyDescent="0.3">
      <c r="E210" s="103"/>
      <c r="F210" s="103"/>
    </row>
    <row r="211" spans="5:6" s="8" customFormat="1" x14ac:dyDescent="0.3">
      <c r="E211" s="103"/>
      <c r="F211" s="103"/>
    </row>
    <row r="212" spans="5:6" s="8" customFormat="1" x14ac:dyDescent="0.3">
      <c r="E212" s="103"/>
      <c r="F212" s="103"/>
    </row>
    <row r="213" spans="5:6" s="8" customFormat="1" x14ac:dyDescent="0.3">
      <c r="E213" s="103"/>
      <c r="F213" s="103"/>
    </row>
    <row r="214" spans="5:6" s="8" customFormat="1" x14ac:dyDescent="0.3">
      <c r="E214" s="103"/>
      <c r="F214" s="103"/>
    </row>
    <row r="215" spans="5:6" s="8" customFormat="1" x14ac:dyDescent="0.3">
      <c r="E215" s="103"/>
      <c r="F215" s="103"/>
    </row>
    <row r="216" spans="5:6" s="8" customFormat="1" x14ac:dyDescent="0.3">
      <c r="E216" s="103"/>
      <c r="F216" s="103"/>
    </row>
    <row r="217" spans="5:6" s="8" customFormat="1" x14ac:dyDescent="0.3">
      <c r="E217" s="103"/>
      <c r="F217" s="103"/>
    </row>
    <row r="218" spans="5:6" s="8" customFormat="1" x14ac:dyDescent="0.3">
      <c r="E218" s="103"/>
      <c r="F218" s="103"/>
    </row>
    <row r="219" spans="5:6" s="8" customFormat="1" x14ac:dyDescent="0.3">
      <c r="E219" s="103"/>
      <c r="F219" s="103"/>
    </row>
    <row r="220" spans="5:6" s="8" customFormat="1" x14ac:dyDescent="0.3">
      <c r="E220" s="103"/>
      <c r="F220" s="103"/>
    </row>
    <row r="221" spans="5:6" s="8" customFormat="1" x14ac:dyDescent="0.3">
      <c r="E221" s="103"/>
      <c r="F221" s="103"/>
    </row>
    <row r="222" spans="5:6" s="8" customFormat="1" x14ac:dyDescent="0.3">
      <c r="E222" s="103"/>
      <c r="F222" s="103"/>
    </row>
    <row r="223" spans="5:6" s="8" customFormat="1" x14ac:dyDescent="0.3">
      <c r="E223" s="103"/>
      <c r="F223" s="103"/>
    </row>
    <row r="224" spans="5:6" s="8" customFormat="1" x14ac:dyDescent="0.3">
      <c r="E224" s="103"/>
      <c r="F224" s="103"/>
    </row>
    <row r="225" spans="5:6" s="8" customFormat="1" x14ac:dyDescent="0.3">
      <c r="E225" s="103"/>
      <c r="F225" s="103"/>
    </row>
    <row r="226" spans="5:6" s="8" customFormat="1" x14ac:dyDescent="0.3">
      <c r="E226" s="103"/>
      <c r="F226" s="103"/>
    </row>
    <row r="227" spans="5:6" s="8" customFormat="1" x14ac:dyDescent="0.3">
      <c r="E227" s="103"/>
      <c r="F227" s="103"/>
    </row>
    <row r="228" spans="5:6" s="8" customFormat="1" x14ac:dyDescent="0.3">
      <c r="E228" s="103"/>
      <c r="F228" s="103"/>
    </row>
    <row r="229" spans="5:6" s="8" customFormat="1" x14ac:dyDescent="0.3">
      <c r="E229" s="103"/>
      <c r="F229" s="103"/>
    </row>
    <row r="230" spans="5:6" s="8" customFormat="1" x14ac:dyDescent="0.3">
      <c r="E230" s="103"/>
      <c r="F230" s="103"/>
    </row>
    <row r="231" spans="5:6" s="8" customFormat="1" x14ac:dyDescent="0.3">
      <c r="E231" s="103"/>
      <c r="F231" s="103"/>
    </row>
    <row r="232" spans="5:6" s="8" customFormat="1" x14ac:dyDescent="0.3">
      <c r="E232" s="103"/>
      <c r="F232" s="103"/>
    </row>
    <row r="233" spans="5:6" s="8" customFormat="1" x14ac:dyDescent="0.3">
      <c r="E233" s="103"/>
      <c r="F233" s="103"/>
    </row>
    <row r="234" spans="5:6" s="8" customFormat="1" x14ac:dyDescent="0.3">
      <c r="E234" s="103"/>
      <c r="F234" s="103"/>
    </row>
    <row r="235" spans="5:6" s="8" customFormat="1" x14ac:dyDescent="0.3">
      <c r="E235" s="103"/>
      <c r="F235" s="103"/>
    </row>
    <row r="236" spans="5:6" s="8" customFormat="1" x14ac:dyDescent="0.3">
      <c r="E236" s="103"/>
      <c r="F236" s="103"/>
    </row>
    <row r="237" spans="5:6" s="8" customFormat="1" x14ac:dyDescent="0.3">
      <c r="E237" s="103"/>
      <c r="F237" s="103"/>
    </row>
    <row r="238" spans="5:6" s="8" customFormat="1" x14ac:dyDescent="0.3">
      <c r="E238" s="103"/>
      <c r="F238" s="103"/>
    </row>
    <row r="239" spans="5:6" s="8" customFormat="1" x14ac:dyDescent="0.3">
      <c r="E239" s="103"/>
      <c r="F239" s="103"/>
    </row>
    <row r="240" spans="5:6" s="8" customFormat="1" x14ac:dyDescent="0.3">
      <c r="E240" s="103"/>
      <c r="F240" s="103"/>
    </row>
    <row r="241" spans="5:6" s="8" customFormat="1" x14ac:dyDescent="0.3">
      <c r="E241" s="103"/>
      <c r="F241" s="103"/>
    </row>
    <row r="242" spans="5:6" s="8" customFormat="1" x14ac:dyDescent="0.3">
      <c r="E242" s="103"/>
      <c r="F242" s="103"/>
    </row>
    <row r="243" spans="5:6" s="8" customFormat="1" x14ac:dyDescent="0.3">
      <c r="E243" s="103"/>
      <c r="F243" s="103"/>
    </row>
    <row r="244" spans="5:6" s="8" customFormat="1" x14ac:dyDescent="0.3">
      <c r="E244" s="103"/>
      <c r="F244" s="103"/>
    </row>
    <row r="245" spans="5:6" s="8" customFormat="1" x14ac:dyDescent="0.3">
      <c r="E245" s="103"/>
      <c r="F245" s="103"/>
    </row>
    <row r="246" spans="5:6" s="8" customFormat="1" x14ac:dyDescent="0.3">
      <c r="E246" s="103"/>
      <c r="F246" s="103"/>
    </row>
    <row r="247" spans="5:6" s="8" customFormat="1" x14ac:dyDescent="0.3">
      <c r="E247" s="103"/>
      <c r="F247" s="103"/>
    </row>
    <row r="248" spans="5:6" s="8" customFormat="1" x14ac:dyDescent="0.3">
      <c r="E248" s="103"/>
      <c r="F248" s="103"/>
    </row>
    <row r="249" spans="5:6" s="8" customFormat="1" x14ac:dyDescent="0.3">
      <c r="E249" s="103"/>
      <c r="F249" s="103"/>
    </row>
    <row r="250" spans="5:6" s="8" customFormat="1" x14ac:dyDescent="0.3">
      <c r="E250" s="103"/>
      <c r="F250" s="103"/>
    </row>
    <row r="251" spans="5:6" s="8" customFormat="1" x14ac:dyDescent="0.3">
      <c r="E251" s="103"/>
      <c r="F251" s="103"/>
    </row>
    <row r="252" spans="5:6" s="8" customFormat="1" x14ac:dyDescent="0.3">
      <c r="E252" s="103"/>
      <c r="F252" s="103"/>
    </row>
    <row r="253" spans="5:6" s="8" customFormat="1" x14ac:dyDescent="0.3">
      <c r="E253" s="103"/>
      <c r="F253" s="103"/>
    </row>
    <row r="254" spans="5:6" s="8" customFormat="1" x14ac:dyDescent="0.3">
      <c r="E254" s="103"/>
      <c r="F254" s="103"/>
    </row>
    <row r="255" spans="5:6" s="8" customFormat="1" x14ac:dyDescent="0.3">
      <c r="E255" s="103"/>
      <c r="F255" s="103"/>
    </row>
    <row r="256" spans="5:6" s="8" customFormat="1" x14ac:dyDescent="0.3">
      <c r="E256" s="103"/>
      <c r="F256" s="103"/>
    </row>
    <row r="257" spans="5:6" s="8" customFormat="1" x14ac:dyDescent="0.3">
      <c r="E257" s="103"/>
      <c r="F257" s="103"/>
    </row>
    <row r="258" spans="5:6" s="8" customFormat="1" x14ac:dyDescent="0.3">
      <c r="E258" s="103"/>
      <c r="F258" s="103"/>
    </row>
    <row r="259" spans="5:6" s="8" customFormat="1" x14ac:dyDescent="0.3">
      <c r="E259" s="103"/>
      <c r="F259" s="103"/>
    </row>
    <row r="260" spans="5:6" s="8" customFormat="1" x14ac:dyDescent="0.3">
      <c r="E260" s="103"/>
      <c r="F260" s="103"/>
    </row>
    <row r="261" spans="5:6" s="8" customFormat="1" x14ac:dyDescent="0.3">
      <c r="E261" s="103"/>
      <c r="F261" s="103"/>
    </row>
    <row r="262" spans="5:6" s="8" customFormat="1" x14ac:dyDescent="0.3">
      <c r="E262" s="103"/>
      <c r="F262" s="103"/>
    </row>
    <row r="263" spans="5:6" s="8" customFormat="1" x14ac:dyDescent="0.3">
      <c r="E263" s="103"/>
      <c r="F263" s="103"/>
    </row>
    <row r="264" spans="5:6" s="8" customFormat="1" x14ac:dyDescent="0.3">
      <c r="E264" s="103"/>
      <c r="F264" s="103"/>
    </row>
    <row r="265" spans="5:6" s="8" customFormat="1" x14ac:dyDescent="0.3">
      <c r="E265" s="103"/>
      <c r="F265" s="103"/>
    </row>
    <row r="266" spans="5:6" s="8" customFormat="1" x14ac:dyDescent="0.3">
      <c r="E266" s="103"/>
      <c r="F266" s="103"/>
    </row>
    <row r="267" spans="5:6" s="8" customFormat="1" x14ac:dyDescent="0.3">
      <c r="E267" s="103"/>
      <c r="F267" s="103"/>
    </row>
    <row r="268" spans="5:6" s="8" customFormat="1" x14ac:dyDescent="0.3">
      <c r="E268" s="103"/>
      <c r="F268" s="103"/>
    </row>
    <row r="269" spans="5:6" s="8" customFormat="1" x14ac:dyDescent="0.3">
      <c r="E269" s="103"/>
      <c r="F269" s="103"/>
    </row>
    <row r="270" spans="5:6" s="8" customFormat="1" x14ac:dyDescent="0.3">
      <c r="E270" s="103"/>
      <c r="F270" s="103"/>
    </row>
    <row r="271" spans="5:6" s="8" customFormat="1" x14ac:dyDescent="0.3">
      <c r="E271" s="103"/>
      <c r="F271" s="103"/>
    </row>
    <row r="272" spans="5:6" s="8" customFormat="1" x14ac:dyDescent="0.3">
      <c r="E272" s="103"/>
      <c r="F272" s="103"/>
    </row>
    <row r="273" spans="5:6" s="8" customFormat="1" x14ac:dyDescent="0.3">
      <c r="E273" s="103"/>
      <c r="F273" s="103"/>
    </row>
    <row r="274" spans="5:6" s="8" customFormat="1" x14ac:dyDescent="0.3">
      <c r="E274" s="103"/>
      <c r="F274" s="103"/>
    </row>
    <row r="275" spans="5:6" s="8" customFormat="1" x14ac:dyDescent="0.3">
      <c r="E275" s="103"/>
      <c r="F275" s="103"/>
    </row>
    <row r="276" spans="5:6" s="8" customFormat="1" x14ac:dyDescent="0.3">
      <c r="E276" s="103"/>
      <c r="F276" s="103"/>
    </row>
    <row r="277" spans="5:6" s="8" customFormat="1" x14ac:dyDescent="0.3">
      <c r="E277" s="103"/>
      <c r="F277" s="103"/>
    </row>
    <row r="278" spans="5:6" s="8" customFormat="1" x14ac:dyDescent="0.3">
      <c r="E278" s="103"/>
      <c r="F278" s="103"/>
    </row>
    <row r="279" spans="5:6" s="8" customFormat="1" x14ac:dyDescent="0.3">
      <c r="E279" s="103"/>
      <c r="F279" s="103"/>
    </row>
    <row r="280" spans="5:6" s="8" customFormat="1" x14ac:dyDescent="0.3">
      <c r="E280" s="103"/>
      <c r="F280" s="103"/>
    </row>
    <row r="281" spans="5:6" s="8" customFormat="1" x14ac:dyDescent="0.3">
      <c r="E281" s="103"/>
      <c r="F281" s="103"/>
    </row>
    <row r="282" spans="5:6" s="8" customFormat="1" x14ac:dyDescent="0.3">
      <c r="E282" s="103"/>
      <c r="F282" s="103"/>
    </row>
    <row r="283" spans="5:6" s="8" customFormat="1" x14ac:dyDescent="0.3">
      <c r="E283" s="103"/>
      <c r="F283" s="103"/>
    </row>
    <row r="284" spans="5:6" s="8" customFormat="1" x14ac:dyDescent="0.3">
      <c r="E284" s="103"/>
      <c r="F284" s="103"/>
    </row>
    <row r="285" spans="5:6" s="8" customFormat="1" x14ac:dyDescent="0.3">
      <c r="E285" s="103"/>
      <c r="F285" s="103"/>
    </row>
    <row r="286" spans="5:6" s="8" customFormat="1" x14ac:dyDescent="0.3">
      <c r="E286" s="103"/>
      <c r="F286" s="103"/>
    </row>
    <row r="287" spans="5:6" s="8" customFormat="1" x14ac:dyDescent="0.3">
      <c r="E287" s="103"/>
      <c r="F287" s="103"/>
    </row>
    <row r="288" spans="5:6" s="8" customFormat="1" x14ac:dyDescent="0.3">
      <c r="E288" s="103"/>
      <c r="F288" s="103"/>
    </row>
    <row r="289" spans="5:6" s="8" customFormat="1" x14ac:dyDescent="0.3">
      <c r="E289" s="103"/>
      <c r="F289" s="103"/>
    </row>
    <row r="290" spans="5:6" s="8" customFormat="1" x14ac:dyDescent="0.3">
      <c r="E290" s="103"/>
      <c r="F290" s="103"/>
    </row>
    <row r="291" spans="5:6" s="8" customFormat="1" x14ac:dyDescent="0.3">
      <c r="E291" s="103"/>
      <c r="F291" s="103"/>
    </row>
    <row r="292" spans="5:6" s="8" customFormat="1" x14ac:dyDescent="0.3">
      <c r="E292" s="103"/>
      <c r="F292" s="103"/>
    </row>
    <row r="293" spans="5:6" s="8" customFormat="1" x14ac:dyDescent="0.3">
      <c r="E293" s="103"/>
      <c r="F293" s="103"/>
    </row>
    <row r="294" spans="5:6" s="8" customFormat="1" x14ac:dyDescent="0.3">
      <c r="E294" s="103"/>
      <c r="F294" s="103"/>
    </row>
    <row r="295" spans="5:6" s="8" customFormat="1" x14ac:dyDescent="0.3">
      <c r="E295" s="103"/>
      <c r="F295" s="103"/>
    </row>
    <row r="296" spans="5:6" s="8" customFormat="1" x14ac:dyDescent="0.3">
      <c r="E296" s="103"/>
      <c r="F296" s="103"/>
    </row>
    <row r="297" spans="5:6" s="8" customFormat="1" x14ac:dyDescent="0.3">
      <c r="E297" s="103"/>
      <c r="F297" s="103"/>
    </row>
    <row r="298" spans="5:6" s="8" customFormat="1" x14ac:dyDescent="0.3">
      <c r="E298" s="103"/>
      <c r="F298" s="103"/>
    </row>
    <row r="299" spans="5:6" s="8" customFormat="1" x14ac:dyDescent="0.3">
      <c r="E299" s="103"/>
      <c r="F299" s="103"/>
    </row>
    <row r="300" spans="5:6" s="8" customFormat="1" x14ac:dyDescent="0.3">
      <c r="E300" s="103"/>
      <c r="F300" s="103"/>
    </row>
    <row r="301" spans="5:6" s="8" customFormat="1" x14ac:dyDescent="0.3">
      <c r="E301" s="103"/>
      <c r="F301" s="103"/>
    </row>
    <row r="302" spans="5:6" s="8" customFormat="1" x14ac:dyDescent="0.3">
      <c r="E302" s="103"/>
      <c r="F302" s="103"/>
    </row>
    <row r="303" spans="5:6" s="8" customFormat="1" x14ac:dyDescent="0.3">
      <c r="E303" s="103"/>
      <c r="F303" s="103"/>
    </row>
    <row r="304" spans="5:6" s="8" customFormat="1" x14ac:dyDescent="0.3">
      <c r="E304" s="103"/>
      <c r="F304" s="103"/>
    </row>
    <row r="305" spans="5:6" s="8" customFormat="1" x14ac:dyDescent="0.3">
      <c r="E305" s="103"/>
      <c r="F305" s="103"/>
    </row>
    <row r="306" spans="5:6" s="8" customFormat="1" x14ac:dyDescent="0.3">
      <c r="E306" s="103"/>
      <c r="F306" s="103"/>
    </row>
    <row r="307" spans="5:6" s="8" customFormat="1" x14ac:dyDescent="0.3">
      <c r="E307" s="103"/>
      <c r="F307" s="103"/>
    </row>
    <row r="308" spans="5:6" s="8" customFormat="1" x14ac:dyDescent="0.3">
      <c r="E308" s="103"/>
      <c r="F308" s="103"/>
    </row>
    <row r="309" spans="5:6" s="8" customFormat="1" x14ac:dyDescent="0.3">
      <c r="E309" s="103"/>
      <c r="F309" s="103"/>
    </row>
    <row r="310" spans="5:6" s="8" customFormat="1" x14ac:dyDescent="0.3">
      <c r="E310" s="103"/>
      <c r="F310" s="103"/>
    </row>
    <row r="311" spans="5:6" s="8" customFormat="1" x14ac:dyDescent="0.3">
      <c r="E311" s="103"/>
      <c r="F311" s="103"/>
    </row>
    <row r="312" spans="5:6" s="8" customFormat="1" x14ac:dyDescent="0.3">
      <c r="E312" s="103"/>
      <c r="F312" s="103"/>
    </row>
    <row r="313" spans="5:6" s="8" customFormat="1" x14ac:dyDescent="0.3">
      <c r="E313" s="103"/>
      <c r="F313" s="103"/>
    </row>
    <row r="314" spans="5:6" s="8" customFormat="1" x14ac:dyDescent="0.3">
      <c r="E314" s="103"/>
      <c r="F314" s="103"/>
    </row>
    <row r="315" spans="5:6" s="8" customFormat="1" x14ac:dyDescent="0.3">
      <c r="E315" s="103"/>
      <c r="F315" s="103"/>
    </row>
    <row r="316" spans="5:6" s="8" customFormat="1" x14ac:dyDescent="0.3">
      <c r="E316" s="103"/>
      <c r="F316" s="103"/>
    </row>
    <row r="317" spans="5:6" s="8" customFormat="1" x14ac:dyDescent="0.3">
      <c r="E317" s="103"/>
      <c r="F317" s="103"/>
    </row>
    <row r="318" spans="5:6" s="8" customFormat="1" x14ac:dyDescent="0.3">
      <c r="E318" s="103"/>
      <c r="F318" s="103"/>
    </row>
    <row r="319" spans="5:6" s="8" customFormat="1" x14ac:dyDescent="0.3">
      <c r="E319" s="103"/>
      <c r="F319" s="103"/>
    </row>
    <row r="320" spans="5:6" s="8" customFormat="1" x14ac:dyDescent="0.3">
      <c r="E320" s="103"/>
      <c r="F320" s="103"/>
    </row>
    <row r="321" spans="5:6" s="8" customFormat="1" x14ac:dyDescent="0.3">
      <c r="E321" s="103"/>
      <c r="F321" s="103"/>
    </row>
    <row r="322" spans="5:6" s="8" customFormat="1" x14ac:dyDescent="0.3">
      <c r="E322" s="103"/>
      <c r="F322" s="103"/>
    </row>
    <row r="323" spans="5:6" s="8" customFormat="1" x14ac:dyDescent="0.3">
      <c r="E323" s="103"/>
      <c r="F323" s="103"/>
    </row>
    <row r="324" spans="5:6" s="8" customFormat="1" x14ac:dyDescent="0.3">
      <c r="E324" s="103"/>
      <c r="F324" s="103"/>
    </row>
    <row r="325" spans="5:6" s="8" customFormat="1" x14ac:dyDescent="0.3">
      <c r="E325" s="103"/>
      <c r="F325" s="103"/>
    </row>
    <row r="326" spans="5:6" s="8" customFormat="1" x14ac:dyDescent="0.3">
      <c r="E326" s="103"/>
      <c r="F326" s="103"/>
    </row>
    <row r="327" spans="5:6" s="8" customFormat="1" x14ac:dyDescent="0.3">
      <c r="E327" s="103"/>
      <c r="F327" s="103"/>
    </row>
    <row r="328" spans="5:6" s="8" customFormat="1" x14ac:dyDescent="0.3">
      <c r="E328" s="103"/>
      <c r="F328" s="103"/>
    </row>
    <row r="329" spans="5:6" s="8" customFormat="1" x14ac:dyDescent="0.3">
      <c r="E329" s="103"/>
      <c r="F329" s="103"/>
    </row>
    <row r="330" spans="5:6" s="8" customFormat="1" x14ac:dyDescent="0.3">
      <c r="E330" s="103"/>
      <c r="F330" s="103"/>
    </row>
    <row r="331" spans="5:6" s="8" customFormat="1" x14ac:dyDescent="0.3">
      <c r="E331" s="103"/>
      <c r="F331" s="103"/>
    </row>
    <row r="332" spans="5:6" s="8" customFormat="1" x14ac:dyDescent="0.3">
      <c r="E332" s="103"/>
      <c r="F332" s="103"/>
    </row>
    <row r="333" spans="5:6" s="8" customFormat="1" x14ac:dyDescent="0.3">
      <c r="E333" s="103"/>
      <c r="F333" s="103"/>
    </row>
    <row r="334" spans="5:6" s="8" customFormat="1" x14ac:dyDescent="0.3">
      <c r="E334" s="103"/>
      <c r="F334" s="103"/>
    </row>
    <row r="335" spans="5:6" s="8" customFormat="1" x14ac:dyDescent="0.3">
      <c r="E335" s="103"/>
      <c r="F335" s="103"/>
    </row>
    <row r="336" spans="5:6" s="8" customFormat="1" x14ac:dyDescent="0.3">
      <c r="E336" s="103"/>
      <c r="F336" s="103"/>
    </row>
    <row r="337" spans="5:6" s="8" customFormat="1" x14ac:dyDescent="0.3">
      <c r="E337" s="103"/>
      <c r="F337" s="103"/>
    </row>
    <row r="338" spans="5:6" s="8" customFormat="1" x14ac:dyDescent="0.3">
      <c r="E338" s="103"/>
      <c r="F338" s="103"/>
    </row>
    <row r="339" spans="5:6" s="8" customFormat="1" x14ac:dyDescent="0.3">
      <c r="E339" s="103"/>
      <c r="F339" s="103"/>
    </row>
    <row r="340" spans="5:6" s="8" customFormat="1" x14ac:dyDescent="0.3">
      <c r="E340" s="103"/>
      <c r="F340" s="103"/>
    </row>
    <row r="341" spans="5:6" s="8" customFormat="1" x14ac:dyDescent="0.3">
      <c r="E341" s="103"/>
      <c r="F341" s="103"/>
    </row>
    <row r="342" spans="5:6" s="8" customFormat="1" x14ac:dyDescent="0.3">
      <c r="E342" s="103"/>
      <c r="F342" s="103"/>
    </row>
    <row r="343" spans="5:6" s="8" customFormat="1" x14ac:dyDescent="0.3">
      <c r="E343" s="103"/>
      <c r="F343" s="103"/>
    </row>
    <row r="344" spans="5:6" s="8" customFormat="1" x14ac:dyDescent="0.3">
      <c r="E344" s="103"/>
      <c r="F344" s="103"/>
    </row>
  </sheetData>
  <sheetProtection algorithmName="SHA-512" hashValue="scA6aQlBqlSNPnUehKLeGQZM01PLOe0k5S7Yd1BvvxSei46i/g4ejo06BHvLHee6KRaXp5d8pQ7DYettWrAeRg==" saltValue="Ejm4J/wX/ecmlySL2k8HLA==" spinCount="100000" sheet="1" selectLockedCells="1"/>
  <mergeCells count="2">
    <mergeCell ref="C1:I3"/>
    <mergeCell ref="C4:H4"/>
  </mergeCells>
  <conditionalFormatting sqref="B6:K55">
    <cfRule type="expression" dxfId="9" priority="1">
      <formula>$C6=""</formula>
    </cfRule>
  </conditionalFormatting>
  <conditionalFormatting sqref="H6:J55">
    <cfRule type="expression" dxfId="4" priority="5">
      <formula>H6="ALONE IN TWIIN"</formula>
    </cfRule>
    <cfRule type="expression" dxfId="3" priority="6">
      <formula>H6="/"</formula>
    </cfRule>
    <cfRule type="expression" dxfId="2" priority="7">
      <formula>H6="TWIN"</formula>
    </cfRule>
    <cfRule type="expression" dxfId="1" priority="8">
      <formula>H6="SINGLE"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" id="{E6B85BA7-7541-414B-A545-286148AFCDFB}">
            <xm:f>$E6=FORMS!#REF!</xm:f>
            <x14:dxf>
              <fill>
                <patternFill>
                  <bgColor rgb="FF99FF66"/>
                </patternFill>
              </fill>
            </x14:dxf>
          </x14:cfRule>
          <x14:cfRule type="expression" priority="32" id="{E7D6EDDC-363C-4520-A299-5648D2D57063}">
            <xm:f>$E6&lt;&gt;FORMS!#REF!</xm:f>
            <x14:dxf>
              <fill>
                <patternFill>
                  <bgColor rgb="FFFF9966"/>
                </patternFill>
              </fill>
            </x14:dxf>
          </x14:cfRule>
          <xm:sqref>E6:E55</xm:sqref>
        </x14:conditionalFormatting>
        <x14:conditionalFormatting xmlns:xm="http://schemas.microsoft.com/office/excel/2006/main">
          <x14:cfRule type="expression" priority="33" id="{41B18CBF-8AC6-4E1E-BC5E-6F36DF187B98}">
            <xm:f>$F6=FORMS!#REF!</xm:f>
            <x14:dxf>
              <fill>
                <patternFill>
                  <bgColor rgb="FF99FF33"/>
                </patternFill>
              </fill>
            </x14:dxf>
          </x14:cfRule>
          <x14:cfRule type="expression" priority="34" id="{D8C30608-5119-4372-A2A5-8711155728ED}">
            <xm:f>$F6&lt;&gt;FORMS!#REF!</xm:f>
            <x14:dxf>
              <fill>
                <patternFill>
                  <bgColor rgb="FFFF9966"/>
                </patternFill>
              </fill>
            </x14:dxf>
          </x14:cfRule>
          <xm:sqref>F6:F55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0B8DD-5CF4-40F9-997B-59505AA18832}">
  <dimension ref="A1:AX221"/>
  <sheetViews>
    <sheetView zoomScaleNormal="100" workbookViewId="0">
      <selection activeCell="A5" sqref="A5"/>
    </sheetView>
  </sheetViews>
  <sheetFormatPr baseColWidth="10" defaultRowHeight="14.4" x14ac:dyDescent="0.3"/>
  <cols>
    <col min="1" max="1" width="2.33203125" style="8" customWidth="1"/>
    <col min="2" max="2" width="18" customWidth="1"/>
    <col min="3" max="3" width="38.77734375" customWidth="1"/>
    <col min="4" max="4" width="11.44140625" style="86"/>
    <col min="5" max="5" width="13.77734375" style="86" bestFit="1" customWidth="1"/>
    <col min="6" max="6" width="27" bestFit="1" customWidth="1"/>
    <col min="8" max="9" width="16.6640625" customWidth="1"/>
    <col min="10" max="42" width="11.44140625" style="8"/>
  </cols>
  <sheetData>
    <row r="1" spans="1:50" ht="22.2" customHeight="1" x14ac:dyDescent="0.3">
      <c r="B1" s="8"/>
      <c r="C1" s="153" t="s">
        <v>2</v>
      </c>
      <c r="D1" s="153"/>
      <c r="E1" s="153"/>
      <c r="F1" s="153"/>
      <c r="G1" s="153"/>
      <c r="H1" s="90"/>
      <c r="I1" s="90"/>
      <c r="J1" s="90"/>
      <c r="K1" s="90"/>
      <c r="L1" s="90"/>
      <c r="X1" s="71"/>
      <c r="AQ1" s="8"/>
      <c r="AR1" s="8"/>
      <c r="AS1" s="8"/>
      <c r="AT1" s="8"/>
      <c r="AU1" s="8"/>
      <c r="AV1" s="8"/>
      <c r="AW1" s="8"/>
      <c r="AX1" s="8"/>
    </row>
    <row r="2" spans="1:50" ht="22.2" customHeight="1" x14ac:dyDescent="0.3">
      <c r="B2" s="8"/>
      <c r="C2" s="153"/>
      <c r="D2" s="153"/>
      <c r="E2" s="153"/>
      <c r="F2" s="153"/>
      <c r="G2" s="153"/>
      <c r="H2" s="90"/>
      <c r="I2" s="90"/>
      <c r="J2" s="90"/>
      <c r="K2" s="90"/>
      <c r="L2" s="90"/>
      <c r="X2" s="71"/>
      <c r="AQ2" s="8"/>
      <c r="AR2" s="8"/>
      <c r="AS2" s="8"/>
      <c r="AT2" s="8"/>
      <c r="AU2" s="8"/>
      <c r="AV2" s="8"/>
      <c r="AW2" s="8"/>
      <c r="AX2" s="8"/>
    </row>
    <row r="3" spans="1:50" ht="14.55" customHeight="1" x14ac:dyDescent="0.3">
      <c r="B3" s="8"/>
      <c r="C3" s="153"/>
      <c r="D3" s="153"/>
      <c r="E3" s="153"/>
      <c r="F3" s="153"/>
      <c r="G3" s="153"/>
      <c r="H3" s="90"/>
      <c r="I3" s="90"/>
      <c r="J3" s="90"/>
      <c r="K3" s="90"/>
      <c r="L3" s="90"/>
      <c r="X3" s="71"/>
      <c r="AQ3" s="8"/>
      <c r="AR3" s="8"/>
      <c r="AS3" s="8"/>
      <c r="AT3" s="8"/>
      <c r="AU3" s="8"/>
      <c r="AV3" s="8"/>
      <c r="AW3" s="8"/>
      <c r="AX3" s="8"/>
    </row>
    <row r="4" spans="1:50" ht="18.75" customHeight="1" thickBot="1" x14ac:dyDescent="0.35">
      <c r="B4" s="10"/>
      <c r="C4" s="203" t="s">
        <v>3</v>
      </c>
      <c r="D4" s="203"/>
      <c r="E4" s="203"/>
      <c r="F4" s="203"/>
      <c r="G4" s="203"/>
      <c r="H4" s="11"/>
      <c r="I4" s="11"/>
      <c r="J4" s="125"/>
      <c r="K4" s="125"/>
      <c r="L4" s="125"/>
      <c r="X4" s="71"/>
      <c r="AQ4" s="8"/>
      <c r="AR4" s="8"/>
      <c r="AS4" s="8"/>
      <c r="AT4" s="8"/>
      <c r="AU4" s="8"/>
      <c r="AV4" s="8"/>
      <c r="AW4" s="8"/>
      <c r="AX4" s="8"/>
    </row>
    <row r="5" spans="1:50" s="108" customFormat="1" ht="36" customHeight="1" thickBot="1" x14ac:dyDescent="0.35">
      <c r="A5" s="104"/>
      <c r="B5" s="105" t="s">
        <v>714</v>
      </c>
      <c r="C5" s="105" t="s">
        <v>715</v>
      </c>
      <c r="D5" s="106" t="s">
        <v>648</v>
      </c>
      <c r="E5" s="106" t="s">
        <v>651</v>
      </c>
      <c r="F5" s="106" t="s">
        <v>652</v>
      </c>
      <c r="G5" s="106" t="s">
        <v>653</v>
      </c>
      <c r="H5" s="109" t="s">
        <v>769</v>
      </c>
      <c r="I5" s="109" t="s">
        <v>770</v>
      </c>
      <c r="J5" s="118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</row>
    <row r="6" spans="1:50" s="2" customFormat="1" x14ac:dyDescent="0.3">
      <c r="A6" s="75"/>
      <c r="B6" s="110" t="str">
        <f>IF(AMOUNT!$A12=1,VLOOKUP(AMOUNT!$D$9,BASE!$A$2:$D$204,3,FALSE),"")</f>
        <v/>
      </c>
      <c r="C6" s="111" t="str">
        <f>IF(AMOUNT!$A12=1,FORMS!$C14&amp;" "&amp;FORMS!$D14&amp;" "&amp;FORMS!$F14&amp;" "&amp;FORMS!$G14&amp;" / "&amp;FORMS!#REF!,"")</f>
        <v/>
      </c>
      <c r="D6" s="112" t="str">
        <f>IF(AMOUNT!$A12=1,FORMS!$J14,"")</f>
        <v/>
      </c>
      <c r="E6" s="112" t="str">
        <f>IF(AMOUNT!$A12=1,FORMS!$K14,"")</f>
        <v/>
      </c>
      <c r="F6" s="111" t="str">
        <f>IF(AMOUNT!$A12=1,FORMS!$L14,"")</f>
        <v/>
      </c>
      <c r="G6" s="111" t="str">
        <f>IF(AMOUNT!$A12=1,FORMS!#REF!,"")</f>
        <v/>
      </c>
      <c r="H6" s="111" t="str">
        <f>IF(AND(AMOUNT!$A12=1,$G6="FULL BOARD"),FORMS!#REF!,"")</f>
        <v/>
      </c>
      <c r="I6" s="113" t="str">
        <f>IF(AND(AMOUNT!$A12=1,$G6="FULL BOARD"),FORMS!#REF!,"")</f>
        <v/>
      </c>
      <c r="J6" s="119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</row>
    <row r="7" spans="1:50" s="2" customFormat="1" x14ac:dyDescent="0.3">
      <c r="A7" s="75"/>
      <c r="B7" s="114" t="str">
        <f>IF(AMOUNT!$A13=1,VLOOKUP(AMOUNT!$D$9,BASE!$A$2:$D$204,3,FALSE),"")</f>
        <v/>
      </c>
      <c r="C7" s="115" t="str">
        <f>IF(AMOUNT!$A13=1,FORMS!$C15&amp;" "&amp;FORMS!$D15&amp;" "&amp;FORMS!$F15&amp;" "&amp;FORMS!$G15&amp;" / "&amp;FORMS!#REF!,"")</f>
        <v/>
      </c>
      <c r="D7" s="116" t="str">
        <f>IF(AMOUNT!$A13=1,FORMS!$J15,"")</f>
        <v/>
      </c>
      <c r="E7" s="116" t="str">
        <f>IF(AMOUNT!$A13=1,FORMS!$K15,"")</f>
        <v/>
      </c>
      <c r="F7" s="115" t="str">
        <f>IF(AMOUNT!$A13=1,FORMS!$L15,"")</f>
        <v/>
      </c>
      <c r="G7" s="115" t="str">
        <f>IF(AMOUNT!$A13=1,FORMS!#REF!,"")</f>
        <v/>
      </c>
      <c r="H7" s="115" t="str">
        <f>IF(AND(AMOUNT!$A13=1,$G7="FULL BOARD"),FORMS!#REF!,"")</f>
        <v/>
      </c>
      <c r="I7" s="117" t="str">
        <f>IF(AND(AMOUNT!$A13=1,$G7="FULL BOARD"),FORMS!#REF!,"")</f>
        <v/>
      </c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</row>
    <row r="8" spans="1:50" s="2" customFormat="1" x14ac:dyDescent="0.3">
      <c r="A8" s="75"/>
      <c r="B8" s="114" t="str">
        <f>IF(AMOUNT!$A14=1,VLOOKUP(AMOUNT!$D$9,BASE!$A$2:$D$204,3,FALSE),"")</f>
        <v/>
      </c>
      <c r="C8" s="115" t="str">
        <f>IF(AMOUNT!$A14=1,FORMS!$C16&amp;" "&amp;FORMS!$D16&amp;" "&amp;FORMS!$F16&amp;" "&amp;FORMS!$G16&amp;" / "&amp;FORMS!#REF!,"")</f>
        <v/>
      </c>
      <c r="D8" s="116" t="str">
        <f>IF(AMOUNT!$A14=1,FORMS!$J16,"")</f>
        <v/>
      </c>
      <c r="E8" s="116" t="str">
        <f>IF(AMOUNT!$A14=1,FORMS!$K16,"")</f>
        <v/>
      </c>
      <c r="F8" s="115" t="str">
        <f>IF(AMOUNT!$A14=1,FORMS!$L16,"")</f>
        <v/>
      </c>
      <c r="G8" s="115" t="str">
        <f>IF(AMOUNT!$A14=1,FORMS!#REF!,"")</f>
        <v/>
      </c>
      <c r="H8" s="115" t="str">
        <f>IF(AND(AMOUNT!$A14=1,$G8="FULL BOARD"),FORMS!#REF!,"")</f>
        <v/>
      </c>
      <c r="I8" s="117" t="str">
        <f>IF(AND(AMOUNT!$A14=1,$G8="FULL BOARD"),FORMS!#REF!,"")</f>
        <v/>
      </c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</row>
    <row r="9" spans="1:50" s="2" customFormat="1" x14ac:dyDescent="0.3">
      <c r="A9" s="75"/>
      <c r="B9" s="114" t="str">
        <f>IF(AMOUNT!$A15=1,VLOOKUP(AMOUNT!$D$9,BASE!$A$2:$D$204,3,FALSE),"")</f>
        <v/>
      </c>
      <c r="C9" s="115" t="str">
        <f>IF(AMOUNT!$A15=1,FORMS!$C17&amp;" "&amp;FORMS!$D17&amp;" "&amp;FORMS!$F17&amp;" "&amp;FORMS!$G17&amp;" / "&amp;FORMS!#REF!,"")</f>
        <v/>
      </c>
      <c r="D9" s="116" t="str">
        <f>IF(AMOUNT!$A15=1,FORMS!$J17,"")</f>
        <v/>
      </c>
      <c r="E9" s="116" t="str">
        <f>IF(AMOUNT!$A15=1,FORMS!$K17,"")</f>
        <v/>
      </c>
      <c r="F9" s="115" t="str">
        <f>IF(AMOUNT!$A15=1,FORMS!$L17,"")</f>
        <v/>
      </c>
      <c r="G9" s="115" t="str">
        <f>IF(AMOUNT!$A15=1,FORMS!#REF!,"")</f>
        <v/>
      </c>
      <c r="H9" s="115" t="str">
        <f>IF(AND(AMOUNT!$A15=1,$G9="FULL BOARD"),FORMS!#REF!,"")</f>
        <v/>
      </c>
      <c r="I9" s="117" t="str">
        <f>IF(AND(AMOUNT!$A15=1,$G9="FULL BOARD"),FORMS!#REF!,"")</f>
        <v/>
      </c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</row>
    <row r="10" spans="1:50" s="2" customFormat="1" x14ac:dyDescent="0.3">
      <c r="A10" s="75"/>
      <c r="B10" s="114" t="str">
        <f>IF(AMOUNT!$A16=1,VLOOKUP(AMOUNT!$D$9,BASE!$A$2:$D$204,3,FALSE),"")</f>
        <v/>
      </c>
      <c r="C10" s="115" t="str">
        <f>IF(AMOUNT!$A16=1,FORMS!$C18&amp;" "&amp;FORMS!$D18&amp;" "&amp;FORMS!$F18&amp;" "&amp;FORMS!$G18&amp;" / "&amp;FORMS!#REF!,"")</f>
        <v/>
      </c>
      <c r="D10" s="116" t="str">
        <f>IF(AMOUNT!$A16=1,FORMS!$J18,"")</f>
        <v/>
      </c>
      <c r="E10" s="116" t="str">
        <f>IF(AMOUNT!$A16=1,FORMS!$K18,"")</f>
        <v/>
      </c>
      <c r="F10" s="115" t="str">
        <f>IF(AMOUNT!$A16=1,FORMS!$L18,"")</f>
        <v/>
      </c>
      <c r="G10" s="115" t="str">
        <f>IF(AMOUNT!$A16=1,FORMS!#REF!,"")</f>
        <v/>
      </c>
      <c r="H10" s="115" t="str">
        <f>IF(AND(AMOUNT!$A16=1,$G10="FULL BOARD"),FORMS!#REF!,"")</f>
        <v/>
      </c>
      <c r="I10" s="117" t="str">
        <f>IF(AND(AMOUNT!$A16=1,$G10="FULL BOARD"),FORMS!#REF!,"")</f>
        <v/>
      </c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</row>
    <row r="11" spans="1:50" s="2" customFormat="1" x14ac:dyDescent="0.3">
      <c r="A11" s="75"/>
      <c r="B11" s="114" t="str">
        <f>IF(AMOUNT!$A17=1,VLOOKUP(AMOUNT!$D$9,BASE!$A$2:$D$204,3,FALSE),"")</f>
        <v/>
      </c>
      <c r="C11" s="115" t="str">
        <f>IF(AMOUNT!$A17=1,FORMS!$C19&amp;" "&amp;FORMS!$D19&amp;" "&amp;FORMS!$F19&amp;" "&amp;FORMS!$G19&amp;" / "&amp;FORMS!#REF!,"")</f>
        <v/>
      </c>
      <c r="D11" s="116" t="str">
        <f>IF(AMOUNT!$A17=1,FORMS!$J19,"")</f>
        <v/>
      </c>
      <c r="E11" s="116" t="str">
        <f>IF(AMOUNT!$A17=1,FORMS!$K19,"")</f>
        <v/>
      </c>
      <c r="F11" s="115" t="str">
        <f>IF(AMOUNT!$A17=1,FORMS!$L19,"")</f>
        <v/>
      </c>
      <c r="G11" s="115" t="str">
        <f>IF(AMOUNT!$A17=1,FORMS!#REF!,"")</f>
        <v/>
      </c>
      <c r="H11" s="115" t="str">
        <f>IF(AND(AMOUNT!$A17=1,$G11="FULL BOARD"),FORMS!#REF!,"")</f>
        <v/>
      </c>
      <c r="I11" s="117" t="str">
        <f>IF(AND(AMOUNT!$A17=1,$G11="FULL BOARD"),FORMS!#REF!,"")</f>
        <v/>
      </c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</row>
    <row r="12" spans="1:50" s="2" customFormat="1" x14ac:dyDescent="0.3">
      <c r="A12" s="75"/>
      <c r="B12" s="114" t="str">
        <f>IF(AMOUNT!$A18=1,VLOOKUP(AMOUNT!$D$9,BASE!$A$2:$D$204,3,FALSE),"")</f>
        <v/>
      </c>
      <c r="C12" s="115" t="str">
        <f>IF(AMOUNT!$A18=1,FORMS!$C20&amp;" "&amp;FORMS!$D20&amp;" "&amp;FORMS!$F20&amp;" "&amp;FORMS!$G20&amp;" / "&amp;FORMS!#REF!,"")</f>
        <v/>
      </c>
      <c r="D12" s="116" t="str">
        <f>IF(AMOUNT!$A18=1,FORMS!$J20,"")</f>
        <v/>
      </c>
      <c r="E12" s="116" t="str">
        <f>IF(AMOUNT!$A18=1,FORMS!$K20,"")</f>
        <v/>
      </c>
      <c r="F12" s="115" t="str">
        <f>IF(AMOUNT!$A18=1,FORMS!$L20,"")</f>
        <v/>
      </c>
      <c r="G12" s="115" t="str">
        <f>IF(AMOUNT!$A18=1,FORMS!#REF!,"")</f>
        <v/>
      </c>
      <c r="H12" s="115" t="str">
        <f>IF(AND(AMOUNT!$A18=1,$G12="FULL BOARD"),FORMS!#REF!,"")</f>
        <v/>
      </c>
      <c r="I12" s="117" t="str">
        <f>IF(AND(AMOUNT!$A18=1,$G12="FULL BOARD"),FORMS!#REF!,"")</f>
        <v/>
      </c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</row>
    <row r="13" spans="1:50" s="2" customFormat="1" x14ac:dyDescent="0.3">
      <c r="A13" s="75"/>
      <c r="B13" s="114" t="str">
        <f>IF(AMOUNT!$A19=1,VLOOKUP(AMOUNT!$D$9,BASE!$A$2:$D$204,3,FALSE),"")</f>
        <v/>
      </c>
      <c r="C13" s="115" t="str">
        <f>IF(AMOUNT!$A19=1,FORMS!$C21&amp;" "&amp;FORMS!$D21&amp;" "&amp;FORMS!$F21&amp;" "&amp;FORMS!$G21&amp;" / "&amp;FORMS!#REF!,"")</f>
        <v/>
      </c>
      <c r="D13" s="116" t="str">
        <f>IF(AMOUNT!$A19=1,FORMS!$J21,"")</f>
        <v/>
      </c>
      <c r="E13" s="116" t="str">
        <f>IF(AMOUNT!$A19=1,FORMS!$K21,"")</f>
        <v/>
      </c>
      <c r="F13" s="115" t="str">
        <f>IF(AMOUNT!$A19=1,FORMS!$L21,"")</f>
        <v/>
      </c>
      <c r="G13" s="115" t="str">
        <f>IF(AMOUNT!$A19=1,FORMS!#REF!,"")</f>
        <v/>
      </c>
      <c r="H13" s="115" t="str">
        <f>IF(AND(AMOUNT!$A19=1,$G13="FULL BOARD"),FORMS!#REF!,"")</f>
        <v/>
      </c>
      <c r="I13" s="117" t="str">
        <f>IF(AND(AMOUNT!$A19=1,$G13="FULL BOARD"),FORMS!#REF!,"")</f>
        <v/>
      </c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</row>
    <row r="14" spans="1:50" s="2" customFormat="1" x14ac:dyDescent="0.3">
      <c r="A14" s="75"/>
      <c r="B14" s="114" t="str">
        <f>IF(AMOUNT!$A20=1,VLOOKUP(AMOUNT!$D$9,BASE!$A$2:$D$204,3,FALSE),"")</f>
        <v/>
      </c>
      <c r="C14" s="115" t="str">
        <f>IF(AMOUNT!$A20=1,FORMS!$C22&amp;" "&amp;FORMS!$D22&amp;" "&amp;FORMS!$F22&amp;" "&amp;FORMS!$G22&amp;" / "&amp;FORMS!#REF!,"")</f>
        <v/>
      </c>
      <c r="D14" s="116" t="str">
        <f>IF(AMOUNT!$A20=1,FORMS!$J22,"")</f>
        <v/>
      </c>
      <c r="E14" s="116" t="str">
        <f>IF(AMOUNT!$A20=1,FORMS!$K22,"")</f>
        <v/>
      </c>
      <c r="F14" s="115" t="str">
        <f>IF(AMOUNT!$A20=1,FORMS!$L22,"")</f>
        <v/>
      </c>
      <c r="G14" s="115" t="str">
        <f>IF(AMOUNT!$A20=1,FORMS!#REF!,"")</f>
        <v/>
      </c>
      <c r="H14" s="115" t="str">
        <f>IF(AND(AMOUNT!$A20=1,$G14="FULL BOARD"),FORMS!#REF!,"")</f>
        <v/>
      </c>
      <c r="I14" s="117" t="str">
        <f>IF(AND(AMOUNT!$A20=1,$G14="FULL BOARD"),FORMS!#REF!,"")</f>
        <v/>
      </c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</row>
    <row r="15" spans="1:50" s="2" customFormat="1" x14ac:dyDescent="0.3">
      <c r="A15" s="75"/>
      <c r="B15" s="114" t="str">
        <f>IF(AMOUNT!$A21=1,VLOOKUP(AMOUNT!$D$9,BASE!$A$2:$D$204,3,FALSE),"")</f>
        <v/>
      </c>
      <c r="C15" s="115" t="str">
        <f>IF(AMOUNT!$A21=1,FORMS!$C23&amp;" "&amp;FORMS!$D23&amp;" "&amp;FORMS!$F23&amp;" "&amp;FORMS!$G23&amp;" / "&amp;FORMS!#REF!,"")</f>
        <v/>
      </c>
      <c r="D15" s="116" t="str">
        <f>IF(AMOUNT!$A21=1,FORMS!$J23,"")</f>
        <v/>
      </c>
      <c r="E15" s="116" t="str">
        <f>IF(AMOUNT!$A21=1,FORMS!$K23,"")</f>
        <v/>
      </c>
      <c r="F15" s="115" t="str">
        <f>IF(AMOUNT!$A21=1,FORMS!$L23,"")</f>
        <v/>
      </c>
      <c r="G15" s="115" t="str">
        <f>IF(AMOUNT!$A21=1,FORMS!#REF!,"")</f>
        <v/>
      </c>
      <c r="H15" s="115" t="str">
        <f>IF(AND(AMOUNT!$A21=1,$G15="FULL BOARD"),FORMS!#REF!,"")</f>
        <v/>
      </c>
      <c r="I15" s="117" t="str">
        <f>IF(AND(AMOUNT!$A21=1,$G15="FULL BOARD"),FORMS!#REF!,"")</f>
        <v/>
      </c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</row>
    <row r="16" spans="1:50" s="2" customFormat="1" x14ac:dyDescent="0.3">
      <c r="A16" s="75"/>
      <c r="B16" s="114" t="str">
        <f>IF(AMOUNT!$A22=1,VLOOKUP(AMOUNT!$D$9,BASE!$A$2:$D$204,3,FALSE),"")</f>
        <v/>
      </c>
      <c r="C16" s="115" t="str">
        <f>IF(AMOUNT!$A22=1,FORMS!$C24&amp;" "&amp;FORMS!$D24&amp;" "&amp;FORMS!$F24&amp;" "&amp;FORMS!$G24&amp;" / "&amp;FORMS!#REF!,"")</f>
        <v/>
      </c>
      <c r="D16" s="116" t="str">
        <f>IF(AMOUNT!$A22=1,FORMS!$J24,"")</f>
        <v/>
      </c>
      <c r="E16" s="116" t="str">
        <f>IF(AMOUNT!$A22=1,FORMS!$K24,"")</f>
        <v/>
      </c>
      <c r="F16" s="115" t="str">
        <f>IF(AMOUNT!$A22=1,FORMS!$L24,"")</f>
        <v/>
      </c>
      <c r="G16" s="115" t="str">
        <f>IF(AMOUNT!$A22=1,FORMS!#REF!,"")</f>
        <v/>
      </c>
      <c r="H16" s="115" t="str">
        <f>IF(AND(AMOUNT!$A22=1,$G16="FULL BOARD"),FORMS!#REF!,"")</f>
        <v/>
      </c>
      <c r="I16" s="117" t="str">
        <f>IF(AND(AMOUNT!$A22=1,$G16="FULL BOARD"),FORMS!#REF!,"")</f>
        <v/>
      </c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</row>
    <row r="17" spans="1:42" s="2" customFormat="1" x14ac:dyDescent="0.3">
      <c r="A17" s="75"/>
      <c r="B17" s="114" t="str">
        <f>IF(AMOUNT!$A23=1,VLOOKUP(AMOUNT!$D$9,BASE!$A$2:$D$204,3,FALSE),"")</f>
        <v/>
      </c>
      <c r="C17" s="115" t="str">
        <f>IF(AMOUNT!$A23=1,FORMS!$C25&amp;" "&amp;FORMS!$D25&amp;" "&amp;FORMS!$F25&amp;" "&amp;FORMS!$G25&amp;" / "&amp;FORMS!#REF!,"")</f>
        <v/>
      </c>
      <c r="D17" s="116" t="str">
        <f>IF(AMOUNT!$A23=1,FORMS!$J25,"")</f>
        <v/>
      </c>
      <c r="E17" s="116" t="str">
        <f>IF(AMOUNT!$A23=1,FORMS!$K25,"")</f>
        <v/>
      </c>
      <c r="F17" s="115" t="str">
        <f>IF(AMOUNT!$A23=1,FORMS!$L25,"")</f>
        <v/>
      </c>
      <c r="G17" s="115" t="str">
        <f>IF(AMOUNT!$A23=1,FORMS!#REF!,"")</f>
        <v/>
      </c>
      <c r="H17" s="115" t="str">
        <f>IF(AND(AMOUNT!$A23=1,$G17="FULL BOARD"),FORMS!#REF!,"")</f>
        <v/>
      </c>
      <c r="I17" s="117" t="str">
        <f>IF(AND(AMOUNT!$A23=1,$G17="FULL BOARD"),FORMS!#REF!,"")</f>
        <v/>
      </c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</row>
    <row r="18" spans="1:42" s="2" customFormat="1" x14ac:dyDescent="0.3">
      <c r="A18" s="75"/>
      <c r="B18" s="114" t="str">
        <f>IF(AMOUNT!$A24=1,VLOOKUP(AMOUNT!$D$9,BASE!$A$2:$D$204,3,FALSE),"")</f>
        <v/>
      </c>
      <c r="C18" s="115" t="str">
        <f>IF(AMOUNT!$A24=1,FORMS!$C26&amp;" "&amp;FORMS!$D26&amp;" "&amp;FORMS!$F26&amp;" "&amp;FORMS!$G26&amp;" / "&amp;FORMS!#REF!,"")</f>
        <v/>
      </c>
      <c r="D18" s="116" t="str">
        <f>IF(AMOUNT!$A24=1,FORMS!$J26,"")</f>
        <v/>
      </c>
      <c r="E18" s="116" t="str">
        <f>IF(AMOUNT!$A24=1,FORMS!$K26,"")</f>
        <v/>
      </c>
      <c r="F18" s="115" t="str">
        <f>IF(AMOUNT!$A24=1,FORMS!$L26,"")</f>
        <v/>
      </c>
      <c r="G18" s="115" t="str">
        <f>IF(AMOUNT!$A24=1,FORMS!#REF!,"")</f>
        <v/>
      </c>
      <c r="H18" s="115" t="str">
        <f>IF(AND(AMOUNT!$A24=1,$G18="FULL BOARD"),FORMS!#REF!,"")</f>
        <v/>
      </c>
      <c r="I18" s="117" t="str">
        <f>IF(AND(AMOUNT!$A24=1,$G18="FULL BOARD"),FORMS!#REF!,"")</f>
        <v/>
      </c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</row>
    <row r="19" spans="1:42" s="2" customFormat="1" x14ac:dyDescent="0.3">
      <c r="A19" s="75"/>
      <c r="B19" s="114" t="str">
        <f>IF(AMOUNT!$A25=1,VLOOKUP(AMOUNT!$D$9,BASE!$A$2:$D$204,3,FALSE),"")</f>
        <v/>
      </c>
      <c r="C19" s="115" t="str">
        <f>IF(AMOUNT!$A25=1,FORMS!$C27&amp;" "&amp;FORMS!$D27&amp;" "&amp;FORMS!$F27&amp;" "&amp;FORMS!$G27&amp;" / "&amp;FORMS!#REF!,"")</f>
        <v/>
      </c>
      <c r="D19" s="116" t="str">
        <f>IF(AMOUNT!$A25=1,FORMS!$J27,"")</f>
        <v/>
      </c>
      <c r="E19" s="116" t="str">
        <f>IF(AMOUNT!$A25=1,FORMS!$K27,"")</f>
        <v/>
      </c>
      <c r="F19" s="115" t="str">
        <f>IF(AMOUNT!$A25=1,FORMS!$L27,"")</f>
        <v/>
      </c>
      <c r="G19" s="115" t="str">
        <f>IF(AMOUNT!$A25=1,FORMS!#REF!,"")</f>
        <v/>
      </c>
      <c r="H19" s="115" t="str">
        <f>IF(AND(AMOUNT!$A25=1,$G19="FULL BOARD"),FORMS!#REF!,"")</f>
        <v/>
      </c>
      <c r="I19" s="117" t="str">
        <f>IF(AND(AMOUNT!$A25=1,$G19="FULL BOARD"),FORMS!#REF!,"")</f>
        <v/>
      </c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</row>
    <row r="20" spans="1:42" s="2" customFormat="1" x14ac:dyDescent="0.3">
      <c r="A20" s="75"/>
      <c r="B20" s="114" t="str">
        <f>IF(AMOUNT!$A26=1,VLOOKUP(AMOUNT!$D$9,BASE!$A$2:$D$204,3,FALSE),"")</f>
        <v/>
      </c>
      <c r="C20" s="115" t="str">
        <f>IF(AMOUNT!$A26=1,FORMS!$C28&amp;" "&amp;FORMS!$D28&amp;" "&amp;FORMS!$F28&amp;" "&amp;FORMS!$G28&amp;" / "&amp;FORMS!#REF!,"")</f>
        <v/>
      </c>
      <c r="D20" s="116" t="str">
        <f>IF(AMOUNT!$A26=1,FORMS!$J28,"")</f>
        <v/>
      </c>
      <c r="E20" s="116" t="str">
        <f>IF(AMOUNT!$A26=1,FORMS!$K28,"")</f>
        <v/>
      </c>
      <c r="F20" s="115" t="str">
        <f>IF(AMOUNT!$A26=1,FORMS!$L28,"")</f>
        <v/>
      </c>
      <c r="G20" s="115" t="str">
        <f>IF(AMOUNT!$A26=1,FORMS!#REF!,"")</f>
        <v/>
      </c>
      <c r="H20" s="115" t="str">
        <f>IF(AND(AMOUNT!$A26=1,$G20="FULL BOARD"),FORMS!#REF!,"")</f>
        <v/>
      </c>
      <c r="I20" s="117" t="str">
        <f>IF(AND(AMOUNT!$A26=1,$G20="FULL BOARD"),FORMS!#REF!,"")</f>
        <v/>
      </c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</row>
    <row r="21" spans="1:42" s="2" customFormat="1" x14ac:dyDescent="0.3">
      <c r="A21" s="75"/>
      <c r="B21" s="114" t="str">
        <f>IF(AMOUNT!$A27=1,VLOOKUP(AMOUNT!$D$9,BASE!$A$2:$D$204,3,FALSE),"")</f>
        <v/>
      </c>
      <c r="C21" s="115" t="str">
        <f>IF(AMOUNT!$A27=1,FORMS!$C29&amp;" "&amp;FORMS!$D29&amp;" "&amp;FORMS!$F29&amp;" "&amp;FORMS!$G29&amp;" / "&amp;FORMS!#REF!,"")</f>
        <v/>
      </c>
      <c r="D21" s="116" t="str">
        <f>IF(AMOUNT!$A27=1,FORMS!$J29,"")</f>
        <v/>
      </c>
      <c r="E21" s="116" t="str">
        <f>IF(AMOUNT!$A27=1,FORMS!$K29,"")</f>
        <v/>
      </c>
      <c r="F21" s="115" t="str">
        <f>IF(AMOUNT!$A27=1,FORMS!$L29,"")</f>
        <v/>
      </c>
      <c r="G21" s="115" t="str">
        <f>IF(AMOUNT!$A27=1,FORMS!#REF!,"")</f>
        <v/>
      </c>
      <c r="H21" s="115" t="str">
        <f>IF(AND(AMOUNT!$A27=1,$G21="FULL BOARD"),FORMS!#REF!,"")</f>
        <v/>
      </c>
      <c r="I21" s="117" t="str">
        <f>IF(AND(AMOUNT!$A27=1,$G21="FULL BOARD"),FORMS!#REF!,"")</f>
        <v/>
      </c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</row>
    <row r="22" spans="1:42" s="2" customFormat="1" x14ac:dyDescent="0.3">
      <c r="A22" s="75"/>
      <c r="B22" s="114" t="str">
        <f>IF(AMOUNT!$A28=1,VLOOKUP(AMOUNT!$D$9,BASE!$A$2:$D$204,3,FALSE),"")</f>
        <v/>
      </c>
      <c r="C22" s="115" t="str">
        <f>IF(AMOUNT!$A28=1,FORMS!$C30&amp;" "&amp;FORMS!$D30&amp;" "&amp;FORMS!$F30&amp;" "&amp;FORMS!$G30&amp;" / "&amp;FORMS!#REF!,"")</f>
        <v/>
      </c>
      <c r="D22" s="116" t="str">
        <f>IF(AMOUNT!$A28=1,FORMS!$J30,"")</f>
        <v/>
      </c>
      <c r="E22" s="116" t="str">
        <f>IF(AMOUNT!$A28=1,FORMS!$K30,"")</f>
        <v/>
      </c>
      <c r="F22" s="115" t="str">
        <f>IF(AMOUNT!$A28=1,FORMS!$L30,"")</f>
        <v/>
      </c>
      <c r="G22" s="115" t="str">
        <f>IF(AMOUNT!$A28=1,FORMS!#REF!,"")</f>
        <v/>
      </c>
      <c r="H22" s="115" t="str">
        <f>IF(AND(AMOUNT!$A28=1,$G22="FULL BOARD"),FORMS!#REF!,"")</f>
        <v/>
      </c>
      <c r="I22" s="117" t="str">
        <f>IF(AND(AMOUNT!$A28=1,$G22="FULL BOARD"),FORMS!#REF!,"")</f>
        <v/>
      </c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</row>
    <row r="23" spans="1:42" s="2" customFormat="1" x14ac:dyDescent="0.3">
      <c r="A23" s="75"/>
      <c r="B23" s="114" t="str">
        <f>IF(AMOUNT!$A29=1,VLOOKUP(AMOUNT!$D$9,BASE!$A$2:$D$204,3,FALSE),"")</f>
        <v/>
      </c>
      <c r="C23" s="115" t="str">
        <f>IF(AMOUNT!$A29=1,FORMS!$C31&amp;" "&amp;FORMS!$D31&amp;" "&amp;FORMS!$F31&amp;" "&amp;FORMS!$G31&amp;" / "&amp;FORMS!#REF!,"")</f>
        <v/>
      </c>
      <c r="D23" s="116" t="str">
        <f>IF(AMOUNT!$A29=1,FORMS!$J31,"")</f>
        <v/>
      </c>
      <c r="E23" s="116" t="str">
        <f>IF(AMOUNT!$A29=1,FORMS!$K31,"")</f>
        <v/>
      </c>
      <c r="F23" s="115" t="str">
        <f>IF(AMOUNT!$A29=1,FORMS!$L31,"")</f>
        <v/>
      </c>
      <c r="G23" s="115" t="str">
        <f>IF(AMOUNT!$A29=1,FORMS!#REF!,"")</f>
        <v/>
      </c>
      <c r="H23" s="115" t="str">
        <f>IF(AND(AMOUNT!$A29=1,$G23="FULL BOARD"),FORMS!#REF!,"")</f>
        <v/>
      </c>
      <c r="I23" s="117" t="str">
        <f>IF(AND(AMOUNT!$A29=1,$G23="FULL BOARD"),FORMS!#REF!,"")</f>
        <v/>
      </c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1:42" s="2" customFormat="1" x14ac:dyDescent="0.3">
      <c r="A24" s="75"/>
      <c r="B24" s="114" t="str">
        <f>IF(AMOUNT!$A30=1,VLOOKUP(AMOUNT!$D$9,BASE!$A$2:$D$204,3,FALSE),"")</f>
        <v/>
      </c>
      <c r="C24" s="115" t="str">
        <f>IF(AMOUNT!$A30=1,FORMS!$C32&amp;" "&amp;FORMS!$D32&amp;" "&amp;FORMS!$F32&amp;" "&amp;FORMS!$G32&amp;" / "&amp;FORMS!#REF!,"")</f>
        <v/>
      </c>
      <c r="D24" s="116" t="str">
        <f>IF(AMOUNT!$A30=1,FORMS!$J32,"")</f>
        <v/>
      </c>
      <c r="E24" s="116" t="str">
        <f>IF(AMOUNT!$A30=1,FORMS!$K32,"")</f>
        <v/>
      </c>
      <c r="F24" s="115" t="str">
        <f>IF(AMOUNT!$A30=1,FORMS!$L32,"")</f>
        <v/>
      </c>
      <c r="G24" s="115" t="str">
        <f>IF(AMOUNT!$A30=1,FORMS!#REF!,"")</f>
        <v/>
      </c>
      <c r="H24" s="115" t="str">
        <f>IF(AND(AMOUNT!$A30=1,$G24="FULL BOARD"),FORMS!#REF!,"")</f>
        <v/>
      </c>
      <c r="I24" s="117" t="str">
        <f>IF(AND(AMOUNT!$A30=1,$G24="FULL BOARD"),FORMS!#REF!,"")</f>
        <v/>
      </c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</row>
    <row r="25" spans="1:42" s="2" customFormat="1" x14ac:dyDescent="0.3">
      <c r="A25" s="75"/>
      <c r="B25" s="114" t="str">
        <f>IF(AMOUNT!$A31=1,VLOOKUP(AMOUNT!$D$9,BASE!$A$2:$D$204,3,FALSE),"")</f>
        <v/>
      </c>
      <c r="C25" s="115" t="str">
        <f>IF(AMOUNT!$A31=1,FORMS!$C33&amp;" "&amp;FORMS!$D33&amp;" "&amp;FORMS!$F33&amp;" "&amp;FORMS!$G33&amp;" / "&amp;FORMS!#REF!,"")</f>
        <v/>
      </c>
      <c r="D25" s="116" t="str">
        <f>IF(AMOUNT!$A31=1,FORMS!$J33,"")</f>
        <v/>
      </c>
      <c r="E25" s="116" t="str">
        <f>IF(AMOUNT!$A31=1,FORMS!$K33,"")</f>
        <v/>
      </c>
      <c r="F25" s="115" t="str">
        <f>IF(AMOUNT!$A31=1,FORMS!$L33,"")</f>
        <v/>
      </c>
      <c r="G25" s="115" t="str">
        <f>IF(AMOUNT!$A31=1,FORMS!#REF!,"")</f>
        <v/>
      </c>
      <c r="H25" s="115" t="str">
        <f>IF(AND(AMOUNT!$A31=1,$G25="FULL BOARD"),FORMS!#REF!,"")</f>
        <v/>
      </c>
      <c r="I25" s="117" t="str">
        <f>IF(AND(AMOUNT!$A31=1,$G25="FULL BOARD"),FORMS!#REF!,"")</f>
        <v/>
      </c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</row>
    <row r="26" spans="1:42" s="2" customFormat="1" x14ac:dyDescent="0.3">
      <c r="A26" s="75"/>
      <c r="B26" s="114" t="str">
        <f>IF(AMOUNT!$A32=1,VLOOKUP(AMOUNT!$D$9,BASE!$A$2:$D$204,3,FALSE),"")</f>
        <v/>
      </c>
      <c r="C26" s="115" t="str">
        <f>IF(AMOUNT!$A32=1,FORMS!$C34&amp;" "&amp;FORMS!$D34&amp;" "&amp;FORMS!$F34&amp;" "&amp;FORMS!$G34&amp;" / "&amp;FORMS!#REF!,"")</f>
        <v/>
      </c>
      <c r="D26" s="116" t="str">
        <f>IF(AMOUNT!$A32=1,FORMS!$J34,"")</f>
        <v/>
      </c>
      <c r="E26" s="116" t="str">
        <f>IF(AMOUNT!$A32=1,FORMS!$K34,"")</f>
        <v/>
      </c>
      <c r="F26" s="115" t="str">
        <f>IF(AMOUNT!$A32=1,FORMS!$L34,"")</f>
        <v/>
      </c>
      <c r="G26" s="115" t="str">
        <f>IF(AMOUNT!$A32=1,FORMS!#REF!,"")</f>
        <v/>
      </c>
      <c r="H26" s="115" t="str">
        <f>IF(AND(AMOUNT!$A32=1,$G26="FULL BOARD"),FORMS!#REF!,"")</f>
        <v/>
      </c>
      <c r="I26" s="117" t="str">
        <f>IF(AND(AMOUNT!$A32=1,$G26="FULL BOARD"),FORMS!#REF!,"")</f>
        <v/>
      </c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</row>
    <row r="27" spans="1:42" s="2" customFormat="1" x14ac:dyDescent="0.3">
      <c r="A27" s="75"/>
      <c r="B27" s="114" t="str">
        <f>IF(AMOUNT!$A33=1,VLOOKUP(AMOUNT!$D$9,BASE!$A$2:$D$204,3,FALSE),"")</f>
        <v/>
      </c>
      <c r="C27" s="115" t="str">
        <f>IF(AMOUNT!$A33=1,FORMS!$C35&amp;" "&amp;FORMS!$D35&amp;" "&amp;FORMS!$F35&amp;" "&amp;FORMS!$G35&amp;" / "&amp;FORMS!#REF!,"")</f>
        <v/>
      </c>
      <c r="D27" s="116" t="str">
        <f>IF(AMOUNT!$A33=1,FORMS!$J35,"")</f>
        <v/>
      </c>
      <c r="E27" s="116" t="str">
        <f>IF(AMOUNT!$A33=1,FORMS!$K35,"")</f>
        <v/>
      </c>
      <c r="F27" s="115" t="str">
        <f>IF(AMOUNT!$A33=1,FORMS!$L35,"")</f>
        <v/>
      </c>
      <c r="G27" s="115" t="str">
        <f>IF(AMOUNT!$A33=1,FORMS!#REF!,"")</f>
        <v/>
      </c>
      <c r="H27" s="115" t="str">
        <f>IF(AND(AMOUNT!$A33=1,$G27="FULL BOARD"),FORMS!#REF!,"")</f>
        <v/>
      </c>
      <c r="I27" s="117" t="str">
        <f>IF(AND(AMOUNT!$A33=1,$G27="FULL BOARD"),FORMS!#REF!,"")</f>
        <v/>
      </c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</row>
    <row r="28" spans="1:42" s="2" customFormat="1" x14ac:dyDescent="0.3">
      <c r="A28" s="75"/>
      <c r="B28" s="114" t="str">
        <f>IF(AMOUNT!$A34=1,VLOOKUP(AMOUNT!$D$9,BASE!$A$2:$D$204,3,FALSE),"")</f>
        <v/>
      </c>
      <c r="C28" s="115" t="str">
        <f>IF(AMOUNT!$A34=1,FORMS!$C36&amp;" "&amp;FORMS!$D36&amp;" "&amp;FORMS!$F36&amp;" "&amp;FORMS!$G36&amp;" / "&amp;FORMS!#REF!,"")</f>
        <v/>
      </c>
      <c r="D28" s="116" t="str">
        <f>IF(AMOUNT!$A34=1,FORMS!$J36,"")</f>
        <v/>
      </c>
      <c r="E28" s="116" t="str">
        <f>IF(AMOUNT!$A34=1,FORMS!$K36,"")</f>
        <v/>
      </c>
      <c r="F28" s="115" t="str">
        <f>IF(AMOUNT!$A34=1,FORMS!$L36,"")</f>
        <v/>
      </c>
      <c r="G28" s="115" t="str">
        <f>IF(AMOUNT!$A34=1,FORMS!#REF!,"")</f>
        <v/>
      </c>
      <c r="H28" s="115" t="str">
        <f>IF(AND(AMOUNT!$A34=1,$G28="FULL BOARD"),FORMS!#REF!,"")</f>
        <v/>
      </c>
      <c r="I28" s="117" t="str">
        <f>IF(AND(AMOUNT!$A34=1,$G28="FULL BOARD"),FORMS!#REF!,"")</f>
        <v/>
      </c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</row>
    <row r="29" spans="1:42" s="2" customFormat="1" x14ac:dyDescent="0.3">
      <c r="A29" s="75"/>
      <c r="B29" s="114" t="str">
        <f>IF(AMOUNT!$A35=1,VLOOKUP(AMOUNT!$D$9,BASE!$A$2:$D$204,3,FALSE),"")</f>
        <v/>
      </c>
      <c r="C29" s="115" t="str">
        <f>IF(AMOUNT!$A35=1,FORMS!$C37&amp;" "&amp;FORMS!$D37&amp;" "&amp;FORMS!$F37&amp;" "&amp;FORMS!$G37&amp;" / "&amp;FORMS!#REF!,"")</f>
        <v/>
      </c>
      <c r="D29" s="116" t="str">
        <f>IF(AMOUNT!$A35=1,FORMS!$J37,"")</f>
        <v/>
      </c>
      <c r="E29" s="116" t="str">
        <f>IF(AMOUNT!$A35=1,FORMS!$K37,"")</f>
        <v/>
      </c>
      <c r="F29" s="115" t="str">
        <f>IF(AMOUNT!$A35=1,FORMS!$L37,"")</f>
        <v/>
      </c>
      <c r="G29" s="115" t="str">
        <f>IF(AMOUNT!$A35=1,FORMS!#REF!,"")</f>
        <v/>
      </c>
      <c r="H29" s="115" t="str">
        <f>IF(AND(AMOUNT!$A35=1,$G29="FULL BOARD"),FORMS!#REF!,"")</f>
        <v/>
      </c>
      <c r="I29" s="117" t="str">
        <f>IF(AND(AMOUNT!$A35=1,$G29="FULL BOARD"),FORMS!#REF!,"")</f>
        <v/>
      </c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</row>
    <row r="30" spans="1:42" s="2" customFormat="1" x14ac:dyDescent="0.3">
      <c r="A30" s="75"/>
      <c r="B30" s="114" t="str">
        <f>IF(AMOUNT!$A36=1,VLOOKUP(AMOUNT!$D$9,BASE!$A$2:$D$204,3,FALSE),"")</f>
        <v/>
      </c>
      <c r="C30" s="115" t="str">
        <f>IF(AMOUNT!$A36=1,FORMS!$C38&amp;" "&amp;FORMS!$D38&amp;" "&amp;FORMS!$F38&amp;" "&amp;FORMS!$G38&amp;" / "&amp;FORMS!#REF!,"")</f>
        <v/>
      </c>
      <c r="D30" s="116" t="str">
        <f>IF(AMOUNT!$A36=1,FORMS!$J38,"")</f>
        <v/>
      </c>
      <c r="E30" s="116" t="str">
        <f>IF(AMOUNT!$A36=1,FORMS!$K38,"")</f>
        <v/>
      </c>
      <c r="F30" s="115" t="str">
        <f>IF(AMOUNT!$A36=1,FORMS!$L38,"")</f>
        <v/>
      </c>
      <c r="G30" s="115" t="str">
        <f>IF(AMOUNT!$A36=1,FORMS!#REF!,"")</f>
        <v/>
      </c>
      <c r="H30" s="115" t="str">
        <f>IF(AND(AMOUNT!$A36=1,$G30="FULL BOARD"),FORMS!#REF!,"")</f>
        <v/>
      </c>
      <c r="I30" s="117" t="str">
        <f>IF(AND(AMOUNT!$A36=1,$G30="FULL BOARD"),FORMS!#REF!,"")</f>
        <v/>
      </c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</row>
    <row r="31" spans="1:42" s="2" customFormat="1" x14ac:dyDescent="0.3">
      <c r="A31" s="75"/>
      <c r="B31" s="114" t="str">
        <f>IF(AMOUNT!$A37=1,VLOOKUP(AMOUNT!$D$9,BASE!$A$2:$D$204,3,FALSE),"")</f>
        <v/>
      </c>
      <c r="C31" s="115" t="str">
        <f>IF(AMOUNT!$A37=1,FORMS!$C39&amp;" "&amp;FORMS!$D39&amp;" "&amp;FORMS!$F39&amp;" "&amp;FORMS!$G39&amp;" / "&amp;FORMS!#REF!,"")</f>
        <v/>
      </c>
      <c r="D31" s="116" t="str">
        <f>IF(AMOUNT!$A37=1,FORMS!$J39,"")</f>
        <v/>
      </c>
      <c r="E31" s="116" t="str">
        <f>IF(AMOUNT!$A37=1,FORMS!$K39,"")</f>
        <v/>
      </c>
      <c r="F31" s="115" t="str">
        <f>IF(AMOUNT!$A37=1,FORMS!$L39,"")</f>
        <v/>
      </c>
      <c r="G31" s="115" t="str">
        <f>IF(AMOUNT!$A37=1,FORMS!#REF!,"")</f>
        <v/>
      </c>
      <c r="H31" s="115" t="str">
        <f>IF(AND(AMOUNT!$A37=1,$G31="FULL BOARD"),FORMS!#REF!,"")</f>
        <v/>
      </c>
      <c r="I31" s="117" t="str">
        <f>IF(AND(AMOUNT!$A37=1,$G31="FULL BOARD"),FORMS!#REF!,"")</f>
        <v/>
      </c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</row>
    <row r="32" spans="1:42" s="2" customFormat="1" x14ac:dyDescent="0.3">
      <c r="A32" s="75"/>
      <c r="B32" s="114" t="str">
        <f>IF(AMOUNT!$A38=1,VLOOKUP(AMOUNT!$D$9,BASE!$A$2:$D$204,3,FALSE),"")</f>
        <v/>
      </c>
      <c r="C32" s="115" t="str">
        <f>IF(AMOUNT!$A38=1,FORMS!$C40&amp;" "&amp;FORMS!$D40&amp;" "&amp;FORMS!$F40&amp;" "&amp;FORMS!$G40&amp;" / "&amp;FORMS!#REF!,"")</f>
        <v/>
      </c>
      <c r="D32" s="116" t="str">
        <f>IF(AMOUNT!$A38=1,FORMS!$J40,"")</f>
        <v/>
      </c>
      <c r="E32" s="116" t="str">
        <f>IF(AMOUNT!$A38=1,FORMS!$K40,"")</f>
        <v/>
      </c>
      <c r="F32" s="115" t="str">
        <f>IF(AMOUNT!$A38=1,FORMS!$L40,"")</f>
        <v/>
      </c>
      <c r="G32" s="115" t="str">
        <f>IF(AMOUNT!$A38=1,FORMS!#REF!,"")</f>
        <v/>
      </c>
      <c r="H32" s="115" t="str">
        <f>IF(AND(AMOUNT!$A38=1,$G32="FULL BOARD"),FORMS!#REF!,"")</f>
        <v/>
      </c>
      <c r="I32" s="117" t="str">
        <f>IF(AND(AMOUNT!$A38=1,$G32="FULL BOARD"),FORMS!#REF!,"")</f>
        <v/>
      </c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</row>
    <row r="33" spans="1:42" s="2" customFormat="1" x14ac:dyDescent="0.3">
      <c r="A33" s="75"/>
      <c r="B33" s="114" t="str">
        <f>IF(AMOUNT!$A39=1,VLOOKUP(AMOUNT!$D$9,BASE!$A$2:$D$204,3,FALSE),"")</f>
        <v/>
      </c>
      <c r="C33" s="115" t="str">
        <f>IF(AMOUNT!$A39=1,FORMS!$C41&amp;" "&amp;FORMS!$D41&amp;" "&amp;FORMS!$F41&amp;" "&amp;FORMS!$G41&amp;" / "&amp;FORMS!#REF!,"")</f>
        <v/>
      </c>
      <c r="D33" s="116" t="str">
        <f>IF(AMOUNT!$A39=1,FORMS!$J41,"")</f>
        <v/>
      </c>
      <c r="E33" s="116" t="str">
        <f>IF(AMOUNT!$A39=1,FORMS!$K41,"")</f>
        <v/>
      </c>
      <c r="F33" s="115" t="str">
        <f>IF(AMOUNT!$A39=1,FORMS!$L41,"")</f>
        <v/>
      </c>
      <c r="G33" s="115" t="str">
        <f>IF(AMOUNT!$A39=1,FORMS!#REF!,"")</f>
        <v/>
      </c>
      <c r="H33" s="115" t="str">
        <f>IF(AND(AMOUNT!$A39=1,$G33="FULL BOARD"),FORMS!#REF!,"")</f>
        <v/>
      </c>
      <c r="I33" s="117" t="str">
        <f>IF(AND(AMOUNT!$A39=1,$G33="FULL BOARD"),FORMS!#REF!,"")</f>
        <v/>
      </c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</row>
    <row r="34" spans="1:42" s="2" customFormat="1" x14ac:dyDescent="0.3">
      <c r="A34" s="75"/>
      <c r="B34" s="114" t="str">
        <f>IF(AMOUNT!$A40=1,VLOOKUP(AMOUNT!$D$9,BASE!$A$2:$D$204,3,FALSE),"")</f>
        <v/>
      </c>
      <c r="C34" s="115" t="str">
        <f>IF(AMOUNT!$A40=1,FORMS!$C42&amp;" "&amp;FORMS!$D42&amp;" "&amp;FORMS!$F42&amp;" "&amp;FORMS!$G42&amp;" / "&amp;FORMS!#REF!,"")</f>
        <v/>
      </c>
      <c r="D34" s="116" t="str">
        <f>IF(AMOUNT!$A40=1,FORMS!$J42,"")</f>
        <v/>
      </c>
      <c r="E34" s="116" t="str">
        <f>IF(AMOUNT!$A40=1,FORMS!$K42,"")</f>
        <v/>
      </c>
      <c r="F34" s="115" t="str">
        <f>IF(AMOUNT!$A40=1,FORMS!$L42,"")</f>
        <v/>
      </c>
      <c r="G34" s="115" t="str">
        <f>IF(AMOUNT!$A40=1,FORMS!#REF!,"")</f>
        <v/>
      </c>
      <c r="H34" s="115" t="str">
        <f>IF(AND(AMOUNT!$A40=1,$G34="FULL BOARD"),FORMS!#REF!,"")</f>
        <v/>
      </c>
      <c r="I34" s="117" t="str">
        <f>IF(AND(AMOUNT!$A40=1,$G34="FULL BOARD"),FORMS!#REF!,"")</f>
        <v/>
      </c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</row>
    <row r="35" spans="1:42" s="2" customFormat="1" x14ac:dyDescent="0.3">
      <c r="A35" s="75"/>
      <c r="B35" s="114" t="str">
        <f>IF(AMOUNT!$A41=1,VLOOKUP(AMOUNT!$D$9,BASE!$A$2:$D$204,3,FALSE),"")</f>
        <v/>
      </c>
      <c r="C35" s="115" t="str">
        <f>IF(AMOUNT!$A41=1,FORMS!$C43&amp;" "&amp;FORMS!$D43&amp;" "&amp;FORMS!$F43&amp;" "&amp;FORMS!$G43&amp;" / "&amp;FORMS!#REF!,"")</f>
        <v/>
      </c>
      <c r="D35" s="116" t="str">
        <f>IF(AMOUNT!$A41=1,FORMS!$J43,"")</f>
        <v/>
      </c>
      <c r="E35" s="116" t="str">
        <f>IF(AMOUNT!$A41=1,FORMS!$K43,"")</f>
        <v/>
      </c>
      <c r="F35" s="115" t="str">
        <f>IF(AMOUNT!$A41=1,FORMS!$L43,"")</f>
        <v/>
      </c>
      <c r="G35" s="115" t="str">
        <f>IF(AMOUNT!$A41=1,FORMS!#REF!,"")</f>
        <v/>
      </c>
      <c r="H35" s="115" t="str">
        <f>IF(AND(AMOUNT!$A41=1,$G35="FULL BOARD"),FORMS!#REF!,"")</f>
        <v/>
      </c>
      <c r="I35" s="117" t="str">
        <f>IF(AND(AMOUNT!$A41=1,$G35="FULL BOARD"),FORMS!#REF!,"")</f>
        <v/>
      </c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</row>
    <row r="36" spans="1:42" s="2" customFormat="1" x14ac:dyDescent="0.3">
      <c r="A36" s="75"/>
      <c r="B36" s="114" t="str">
        <f>IF(AMOUNT!$A42=1,VLOOKUP(AMOUNT!$D$9,BASE!$A$2:$D$204,3,FALSE),"")</f>
        <v/>
      </c>
      <c r="C36" s="115" t="str">
        <f>IF(AMOUNT!$A42=1,FORMS!$C44&amp;" "&amp;FORMS!$D44&amp;" "&amp;FORMS!$F44&amp;" "&amp;FORMS!$G44&amp;" / "&amp;FORMS!#REF!,"")</f>
        <v/>
      </c>
      <c r="D36" s="116" t="str">
        <f>IF(AMOUNT!$A42=1,FORMS!$J44,"")</f>
        <v/>
      </c>
      <c r="E36" s="116" t="str">
        <f>IF(AMOUNT!$A42=1,FORMS!$K44,"")</f>
        <v/>
      </c>
      <c r="F36" s="115" t="str">
        <f>IF(AMOUNT!$A42=1,FORMS!$L44,"")</f>
        <v/>
      </c>
      <c r="G36" s="115" t="str">
        <f>IF(AMOUNT!$A42=1,FORMS!#REF!,"")</f>
        <v/>
      </c>
      <c r="H36" s="115" t="str">
        <f>IF(AND(AMOUNT!$A42=1,$G36="FULL BOARD"),FORMS!#REF!,"")</f>
        <v/>
      </c>
      <c r="I36" s="117" t="str">
        <f>IF(AND(AMOUNT!$A42=1,$G36="FULL BOARD"),FORMS!#REF!,"")</f>
        <v/>
      </c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</row>
    <row r="37" spans="1:42" s="2" customFormat="1" x14ac:dyDescent="0.3">
      <c r="A37" s="75"/>
      <c r="B37" s="114" t="str">
        <f>IF(AMOUNT!$A43=1,VLOOKUP(AMOUNT!$D$9,BASE!$A$2:$D$204,3,FALSE),"")</f>
        <v/>
      </c>
      <c r="C37" s="115" t="str">
        <f>IF(AMOUNT!$A43=1,FORMS!$C45&amp;" "&amp;FORMS!$D45&amp;" "&amp;FORMS!$F45&amp;" "&amp;FORMS!$G45&amp;" / "&amp;FORMS!#REF!,"")</f>
        <v/>
      </c>
      <c r="D37" s="116" t="str">
        <f>IF(AMOUNT!$A43=1,FORMS!$J45,"")</f>
        <v/>
      </c>
      <c r="E37" s="116" t="str">
        <f>IF(AMOUNT!$A43=1,FORMS!$K45,"")</f>
        <v/>
      </c>
      <c r="F37" s="115" t="str">
        <f>IF(AMOUNT!$A43=1,FORMS!$L45,"")</f>
        <v/>
      </c>
      <c r="G37" s="115" t="str">
        <f>IF(AMOUNT!$A43=1,FORMS!#REF!,"")</f>
        <v/>
      </c>
      <c r="H37" s="115" t="str">
        <f>IF(AND(AMOUNT!$A43=1,$G37="FULL BOARD"),FORMS!#REF!,"")</f>
        <v/>
      </c>
      <c r="I37" s="117" t="str">
        <f>IF(AND(AMOUNT!$A43=1,$G37="FULL BOARD"),FORMS!#REF!,"")</f>
        <v/>
      </c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</row>
    <row r="38" spans="1:42" s="2" customFormat="1" x14ac:dyDescent="0.3">
      <c r="A38" s="75"/>
      <c r="B38" s="114" t="str">
        <f>IF(AMOUNT!$A44=1,VLOOKUP(AMOUNT!$D$9,BASE!$A$2:$D$204,3,FALSE),"")</f>
        <v/>
      </c>
      <c r="C38" s="115" t="str">
        <f>IF(AMOUNT!$A44=1,FORMS!$C46&amp;" "&amp;FORMS!$D46&amp;" "&amp;FORMS!$F46&amp;" "&amp;FORMS!$G46&amp;" / "&amp;FORMS!#REF!,"")</f>
        <v/>
      </c>
      <c r="D38" s="116" t="str">
        <f>IF(AMOUNT!$A44=1,FORMS!$J46,"")</f>
        <v/>
      </c>
      <c r="E38" s="116" t="str">
        <f>IF(AMOUNT!$A44=1,FORMS!$K46,"")</f>
        <v/>
      </c>
      <c r="F38" s="115" t="str">
        <f>IF(AMOUNT!$A44=1,FORMS!$L46,"")</f>
        <v/>
      </c>
      <c r="G38" s="115" t="str">
        <f>IF(AMOUNT!$A44=1,FORMS!#REF!,"")</f>
        <v/>
      </c>
      <c r="H38" s="115" t="str">
        <f>IF(AND(AMOUNT!$A44=1,$G38="FULL BOARD"),FORMS!#REF!,"")</f>
        <v/>
      </c>
      <c r="I38" s="117" t="str">
        <f>IF(AND(AMOUNT!$A44=1,$G38="FULL BOARD"),FORMS!#REF!,"")</f>
        <v/>
      </c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</row>
    <row r="39" spans="1:42" s="2" customFormat="1" x14ac:dyDescent="0.3">
      <c r="A39" s="75"/>
      <c r="B39" s="114" t="str">
        <f>IF(AMOUNT!$A45=1,VLOOKUP(AMOUNT!$D$9,BASE!$A$2:$D$204,3,FALSE),"")</f>
        <v/>
      </c>
      <c r="C39" s="115" t="str">
        <f>IF(AMOUNT!$A45=1,FORMS!$C47&amp;" "&amp;FORMS!$D47&amp;" "&amp;FORMS!$F47&amp;" "&amp;FORMS!$G47&amp;" / "&amp;FORMS!#REF!,"")</f>
        <v/>
      </c>
      <c r="D39" s="116" t="str">
        <f>IF(AMOUNT!$A45=1,FORMS!$J47,"")</f>
        <v/>
      </c>
      <c r="E39" s="116" t="str">
        <f>IF(AMOUNT!$A45=1,FORMS!$K47,"")</f>
        <v/>
      </c>
      <c r="F39" s="115" t="str">
        <f>IF(AMOUNT!$A45=1,FORMS!$L47,"")</f>
        <v/>
      </c>
      <c r="G39" s="115" t="str">
        <f>IF(AMOUNT!$A45=1,FORMS!#REF!,"")</f>
        <v/>
      </c>
      <c r="H39" s="115" t="str">
        <f>IF(AND(AMOUNT!$A45=1,$G39="FULL BOARD"),FORMS!#REF!,"")</f>
        <v/>
      </c>
      <c r="I39" s="117" t="str">
        <f>IF(AND(AMOUNT!$A45=1,$G39="FULL BOARD"),FORMS!#REF!,"")</f>
        <v/>
      </c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</row>
    <row r="40" spans="1:42" s="2" customFormat="1" x14ac:dyDescent="0.3">
      <c r="A40" s="75"/>
      <c r="B40" s="114" t="str">
        <f>IF(AMOUNT!$A46=1,VLOOKUP(AMOUNT!$D$9,BASE!$A$2:$D$204,3,FALSE),"")</f>
        <v/>
      </c>
      <c r="C40" s="115" t="str">
        <f>IF(AMOUNT!$A46=1,FORMS!$C48&amp;" "&amp;FORMS!$D48&amp;" "&amp;FORMS!$F48&amp;" "&amp;FORMS!$G48&amp;" / "&amp;FORMS!#REF!,"")</f>
        <v/>
      </c>
      <c r="D40" s="116" t="str">
        <f>IF(AMOUNT!$A46=1,FORMS!$J48,"")</f>
        <v/>
      </c>
      <c r="E40" s="116" t="str">
        <f>IF(AMOUNT!$A46=1,FORMS!$K48,"")</f>
        <v/>
      </c>
      <c r="F40" s="115" t="str">
        <f>IF(AMOUNT!$A46=1,FORMS!$L48,"")</f>
        <v/>
      </c>
      <c r="G40" s="115" t="str">
        <f>IF(AMOUNT!$A46=1,FORMS!#REF!,"")</f>
        <v/>
      </c>
      <c r="H40" s="115" t="str">
        <f>IF(AND(AMOUNT!$A46=1,$G40="FULL BOARD"),FORMS!#REF!,"")</f>
        <v/>
      </c>
      <c r="I40" s="117" t="str">
        <f>IF(AND(AMOUNT!$A46=1,$G40="FULL BOARD"),FORMS!#REF!,"")</f>
        <v/>
      </c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</row>
    <row r="41" spans="1:42" s="2" customFormat="1" x14ac:dyDescent="0.3">
      <c r="A41" s="75"/>
      <c r="B41" s="114" t="str">
        <f>IF(AMOUNT!$A47=1,VLOOKUP(AMOUNT!$D$9,BASE!$A$2:$D$204,3,FALSE),"")</f>
        <v/>
      </c>
      <c r="C41" s="115" t="str">
        <f>IF(AMOUNT!$A47=1,FORMS!$C49&amp;" "&amp;FORMS!$D49&amp;" "&amp;FORMS!$F49&amp;" "&amp;FORMS!$G49&amp;" / "&amp;FORMS!#REF!,"")</f>
        <v/>
      </c>
      <c r="D41" s="116" t="str">
        <f>IF(AMOUNT!$A47=1,FORMS!$J49,"")</f>
        <v/>
      </c>
      <c r="E41" s="116" t="str">
        <f>IF(AMOUNT!$A47=1,FORMS!$K49,"")</f>
        <v/>
      </c>
      <c r="F41" s="115" t="str">
        <f>IF(AMOUNT!$A47=1,FORMS!$L49,"")</f>
        <v/>
      </c>
      <c r="G41" s="115" t="str">
        <f>IF(AMOUNT!$A47=1,FORMS!#REF!,"")</f>
        <v/>
      </c>
      <c r="H41" s="115" t="str">
        <f>IF(AND(AMOUNT!$A47=1,$G41="FULL BOARD"),FORMS!#REF!,"")</f>
        <v/>
      </c>
      <c r="I41" s="117" t="str">
        <f>IF(AND(AMOUNT!$A47=1,$G41="FULL BOARD"),FORMS!#REF!,"")</f>
        <v/>
      </c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</row>
    <row r="42" spans="1:42" s="2" customFormat="1" x14ac:dyDescent="0.3">
      <c r="A42" s="75"/>
      <c r="B42" s="114" t="str">
        <f>IF(AMOUNT!$A48=1,VLOOKUP(AMOUNT!$D$9,BASE!$A$2:$D$204,3,FALSE),"")</f>
        <v/>
      </c>
      <c r="C42" s="115" t="str">
        <f>IF(AMOUNT!$A48=1,FORMS!$C50&amp;" "&amp;FORMS!$D50&amp;" "&amp;FORMS!$F50&amp;" "&amp;FORMS!$G50&amp;" / "&amp;FORMS!#REF!,"")</f>
        <v/>
      </c>
      <c r="D42" s="116" t="str">
        <f>IF(AMOUNT!$A48=1,FORMS!$J50,"")</f>
        <v/>
      </c>
      <c r="E42" s="116" t="str">
        <f>IF(AMOUNT!$A48=1,FORMS!$K50,"")</f>
        <v/>
      </c>
      <c r="F42" s="115" t="str">
        <f>IF(AMOUNT!$A48=1,FORMS!$L50,"")</f>
        <v/>
      </c>
      <c r="G42" s="115" t="str">
        <f>IF(AMOUNT!$A48=1,FORMS!#REF!,"")</f>
        <v/>
      </c>
      <c r="H42" s="115" t="str">
        <f>IF(AND(AMOUNT!$A48=1,$G42="FULL BOARD"),FORMS!#REF!,"")</f>
        <v/>
      </c>
      <c r="I42" s="117" t="str">
        <f>IF(AND(AMOUNT!$A48=1,$G42="FULL BOARD"),FORMS!#REF!,"")</f>
        <v/>
      </c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</row>
    <row r="43" spans="1:42" s="2" customFormat="1" x14ac:dyDescent="0.3">
      <c r="A43" s="75"/>
      <c r="B43" s="114" t="str">
        <f>IF(AMOUNT!$A49=1,VLOOKUP(AMOUNT!$D$9,BASE!$A$2:$D$204,3,FALSE),"")</f>
        <v/>
      </c>
      <c r="C43" s="115" t="str">
        <f>IF(AMOUNT!$A49=1,FORMS!$C51&amp;" "&amp;FORMS!$D51&amp;" "&amp;FORMS!$F51&amp;" "&amp;FORMS!$G51&amp;" / "&amp;FORMS!#REF!,"")</f>
        <v/>
      </c>
      <c r="D43" s="116" t="str">
        <f>IF(AMOUNT!$A49=1,FORMS!$J51,"")</f>
        <v/>
      </c>
      <c r="E43" s="116" t="str">
        <f>IF(AMOUNT!$A49=1,FORMS!$K51,"")</f>
        <v/>
      </c>
      <c r="F43" s="115" t="str">
        <f>IF(AMOUNT!$A49=1,FORMS!$L51,"")</f>
        <v/>
      </c>
      <c r="G43" s="115" t="str">
        <f>IF(AMOUNT!$A49=1,FORMS!#REF!,"")</f>
        <v/>
      </c>
      <c r="H43" s="115" t="str">
        <f>IF(AND(AMOUNT!$A49=1,$G43="FULL BOARD"),FORMS!#REF!,"")</f>
        <v/>
      </c>
      <c r="I43" s="117" t="str">
        <f>IF(AND(AMOUNT!$A49=1,$G43="FULL BOARD"),FORMS!#REF!,"")</f>
        <v/>
      </c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</row>
    <row r="44" spans="1:42" s="2" customFormat="1" x14ac:dyDescent="0.3">
      <c r="A44" s="75"/>
      <c r="B44" s="114" t="str">
        <f>IF(AMOUNT!$A50=1,VLOOKUP(AMOUNT!$D$9,BASE!$A$2:$D$204,3,FALSE),"")</f>
        <v/>
      </c>
      <c r="C44" s="115" t="str">
        <f>IF(AMOUNT!$A50=1,FORMS!$C52&amp;" "&amp;FORMS!$D52&amp;" "&amp;FORMS!$F52&amp;" "&amp;FORMS!$G52&amp;" / "&amp;FORMS!#REF!,"")</f>
        <v/>
      </c>
      <c r="D44" s="116" t="str">
        <f>IF(AMOUNT!$A50=1,FORMS!$J52,"")</f>
        <v/>
      </c>
      <c r="E44" s="116" t="str">
        <f>IF(AMOUNT!$A50=1,FORMS!$K52,"")</f>
        <v/>
      </c>
      <c r="F44" s="115" t="str">
        <f>IF(AMOUNT!$A50=1,FORMS!$L52,"")</f>
        <v/>
      </c>
      <c r="G44" s="115" t="str">
        <f>IF(AMOUNT!$A50=1,FORMS!#REF!,"")</f>
        <v/>
      </c>
      <c r="H44" s="115" t="str">
        <f>IF(AND(AMOUNT!$A50=1,$G44="FULL BOARD"),FORMS!#REF!,"")</f>
        <v/>
      </c>
      <c r="I44" s="117" t="str">
        <f>IF(AND(AMOUNT!$A50=1,$G44="FULL BOARD"),FORMS!#REF!,"")</f>
        <v/>
      </c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</row>
    <row r="45" spans="1:42" s="2" customFormat="1" x14ac:dyDescent="0.3">
      <c r="A45" s="75"/>
      <c r="B45" s="114" t="str">
        <f>IF(AMOUNT!$A51=1,VLOOKUP(AMOUNT!$D$9,BASE!$A$2:$D$204,3,FALSE),"")</f>
        <v/>
      </c>
      <c r="C45" s="115" t="str">
        <f>IF(AMOUNT!$A51=1,FORMS!$C53&amp;" "&amp;FORMS!$D53&amp;" "&amp;FORMS!$F53&amp;" "&amp;FORMS!$G53&amp;" / "&amp;FORMS!#REF!,"")</f>
        <v/>
      </c>
      <c r="D45" s="116" t="str">
        <f>IF(AMOUNT!$A51=1,FORMS!$J53,"")</f>
        <v/>
      </c>
      <c r="E45" s="116" t="str">
        <f>IF(AMOUNT!$A51=1,FORMS!$K53,"")</f>
        <v/>
      </c>
      <c r="F45" s="115" t="str">
        <f>IF(AMOUNT!$A51=1,FORMS!$L53,"")</f>
        <v/>
      </c>
      <c r="G45" s="115" t="str">
        <f>IF(AMOUNT!$A51=1,FORMS!#REF!,"")</f>
        <v/>
      </c>
      <c r="H45" s="115" t="str">
        <f>IF(AND(AMOUNT!$A51=1,$G45="FULL BOARD"),FORMS!#REF!,"")</f>
        <v/>
      </c>
      <c r="I45" s="117" t="str">
        <f>IF(AND(AMOUNT!$A51=1,$G45="FULL BOARD"),FORMS!#REF!,"")</f>
        <v/>
      </c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1:42" s="2" customFormat="1" x14ac:dyDescent="0.3">
      <c r="A46" s="75"/>
      <c r="B46" s="114" t="str">
        <f>IF(AMOUNT!$A52=1,VLOOKUP(AMOUNT!$D$9,BASE!$A$2:$D$204,3,FALSE),"")</f>
        <v/>
      </c>
      <c r="C46" s="115" t="str">
        <f>IF(AMOUNT!$A52=1,FORMS!$C54&amp;" "&amp;FORMS!$D54&amp;" "&amp;FORMS!$F54&amp;" "&amp;FORMS!$G54&amp;" / "&amp;FORMS!#REF!,"")</f>
        <v/>
      </c>
      <c r="D46" s="116" t="str">
        <f>IF(AMOUNT!$A52=1,FORMS!$J54,"")</f>
        <v/>
      </c>
      <c r="E46" s="116" t="str">
        <f>IF(AMOUNT!$A52=1,FORMS!$K54,"")</f>
        <v/>
      </c>
      <c r="F46" s="115" t="str">
        <f>IF(AMOUNT!$A52=1,FORMS!$L54,"")</f>
        <v/>
      </c>
      <c r="G46" s="115" t="str">
        <f>IF(AMOUNT!$A52=1,FORMS!#REF!,"")</f>
        <v/>
      </c>
      <c r="H46" s="115" t="str">
        <f>IF(AND(AMOUNT!$A52=1,$G46="FULL BOARD"),FORMS!#REF!,"")</f>
        <v/>
      </c>
      <c r="I46" s="117" t="str">
        <f>IF(AND(AMOUNT!$A52=1,$G46="FULL BOARD"),FORMS!#REF!,"")</f>
        <v/>
      </c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</row>
    <row r="47" spans="1:42" s="2" customFormat="1" x14ac:dyDescent="0.3">
      <c r="A47" s="75"/>
      <c r="B47" s="114" t="str">
        <f>IF(AMOUNT!$A53=1,VLOOKUP(AMOUNT!$D$9,BASE!$A$2:$D$204,3,FALSE),"")</f>
        <v/>
      </c>
      <c r="C47" s="115" t="str">
        <f>IF(AMOUNT!$A53=1,FORMS!$C55&amp;" "&amp;FORMS!$D55&amp;" "&amp;FORMS!$F55&amp;" "&amp;FORMS!$G55&amp;" / "&amp;FORMS!#REF!,"")</f>
        <v/>
      </c>
      <c r="D47" s="116" t="str">
        <f>IF(AMOUNT!$A53=1,FORMS!$J55,"")</f>
        <v/>
      </c>
      <c r="E47" s="116" t="str">
        <f>IF(AMOUNT!$A53=1,FORMS!$K55,"")</f>
        <v/>
      </c>
      <c r="F47" s="115" t="str">
        <f>IF(AMOUNT!$A53=1,FORMS!$L55,"")</f>
        <v/>
      </c>
      <c r="G47" s="115" t="str">
        <f>IF(AMOUNT!$A53=1,FORMS!#REF!,"")</f>
        <v/>
      </c>
      <c r="H47" s="115" t="str">
        <f>IF(AND(AMOUNT!$A53=1,$G47="FULL BOARD"),FORMS!#REF!,"")</f>
        <v/>
      </c>
      <c r="I47" s="117" t="str">
        <f>IF(AND(AMOUNT!$A53=1,$G47="FULL BOARD"),FORMS!#REF!,"")</f>
        <v/>
      </c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</row>
    <row r="48" spans="1:42" s="2" customFormat="1" x14ac:dyDescent="0.3">
      <c r="A48" s="75"/>
      <c r="B48" s="114" t="str">
        <f>IF(AMOUNT!$A54=1,VLOOKUP(AMOUNT!$D$9,BASE!$A$2:$D$204,3,FALSE),"")</f>
        <v/>
      </c>
      <c r="C48" s="115" t="str">
        <f>IF(AMOUNT!$A54=1,FORMS!$C56&amp;" "&amp;FORMS!$D56&amp;" "&amp;FORMS!$F56&amp;" "&amp;FORMS!$G56&amp;" / "&amp;FORMS!#REF!,"")</f>
        <v/>
      </c>
      <c r="D48" s="116" t="str">
        <f>IF(AMOUNT!$A54=1,FORMS!$J56,"")</f>
        <v/>
      </c>
      <c r="E48" s="116" t="str">
        <f>IF(AMOUNT!$A54=1,FORMS!$K56,"")</f>
        <v/>
      </c>
      <c r="F48" s="115" t="str">
        <f>IF(AMOUNT!$A54=1,FORMS!$L56,"")</f>
        <v/>
      </c>
      <c r="G48" s="115" t="str">
        <f>IF(AMOUNT!$A54=1,FORMS!#REF!,"")</f>
        <v/>
      </c>
      <c r="H48" s="115" t="str">
        <f>IF(AND(AMOUNT!$A54=1,$G48="FULL BOARD"),FORMS!#REF!,"")</f>
        <v/>
      </c>
      <c r="I48" s="117" t="str">
        <f>IF(AND(AMOUNT!$A54=1,$G48="FULL BOARD"),FORMS!#REF!,"")</f>
        <v/>
      </c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</row>
    <row r="49" spans="1:42" s="2" customFormat="1" x14ac:dyDescent="0.3">
      <c r="A49" s="75"/>
      <c r="B49" s="114" t="str">
        <f>IF(AMOUNT!$A55=1,VLOOKUP(AMOUNT!$D$9,BASE!$A$2:$D$204,3,FALSE),"")</f>
        <v/>
      </c>
      <c r="C49" s="115" t="str">
        <f>IF(AMOUNT!$A55=1,FORMS!$C57&amp;" "&amp;FORMS!$D57&amp;" "&amp;FORMS!$F57&amp;" "&amp;FORMS!$G57&amp;" / "&amp;FORMS!#REF!,"")</f>
        <v/>
      </c>
      <c r="D49" s="116" t="str">
        <f>IF(AMOUNT!$A55=1,FORMS!$J57,"")</f>
        <v/>
      </c>
      <c r="E49" s="116" t="str">
        <f>IF(AMOUNT!$A55=1,FORMS!$K57,"")</f>
        <v/>
      </c>
      <c r="F49" s="115" t="str">
        <f>IF(AMOUNT!$A55=1,FORMS!$L57,"")</f>
        <v/>
      </c>
      <c r="G49" s="115" t="str">
        <f>IF(AMOUNT!$A55=1,FORMS!#REF!,"")</f>
        <v/>
      </c>
      <c r="H49" s="115" t="str">
        <f>IF(AND(AMOUNT!$A55=1,$G49="FULL BOARD"),FORMS!#REF!,"")</f>
        <v/>
      </c>
      <c r="I49" s="117" t="str">
        <f>IF(AND(AMOUNT!$A55=1,$G49="FULL BOARD"),FORMS!#REF!,"")</f>
        <v/>
      </c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</row>
    <row r="50" spans="1:42" s="2" customFormat="1" x14ac:dyDescent="0.3">
      <c r="A50" s="75"/>
      <c r="B50" s="114" t="str">
        <f>IF(AMOUNT!$A56=1,VLOOKUP(AMOUNT!$D$9,BASE!$A$2:$D$204,3,FALSE),"")</f>
        <v/>
      </c>
      <c r="C50" s="115" t="str">
        <f>IF(AMOUNT!$A56=1,FORMS!$C58&amp;" "&amp;FORMS!$D58&amp;" "&amp;FORMS!$F58&amp;" "&amp;FORMS!$G58&amp;" / "&amp;FORMS!#REF!,"")</f>
        <v/>
      </c>
      <c r="D50" s="116" t="str">
        <f>IF(AMOUNT!$A56=1,FORMS!$J58,"")</f>
        <v/>
      </c>
      <c r="E50" s="116" t="str">
        <f>IF(AMOUNT!$A56=1,FORMS!$K58,"")</f>
        <v/>
      </c>
      <c r="F50" s="115" t="str">
        <f>IF(AMOUNT!$A56=1,FORMS!$L58,"")</f>
        <v/>
      </c>
      <c r="G50" s="115" t="str">
        <f>IF(AMOUNT!$A56=1,FORMS!#REF!,"")</f>
        <v/>
      </c>
      <c r="H50" s="115" t="str">
        <f>IF(AND(AMOUNT!$A56=1,$G50="FULL BOARD"),FORMS!#REF!,"")</f>
        <v/>
      </c>
      <c r="I50" s="117" t="str">
        <f>IF(AND(AMOUNT!$A56=1,$G50="FULL BOARD"),FORMS!#REF!,"")</f>
        <v/>
      </c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</row>
    <row r="51" spans="1:42" s="2" customFormat="1" x14ac:dyDescent="0.3">
      <c r="A51" s="75"/>
      <c r="B51" s="114" t="str">
        <f>IF(AMOUNT!$A57=1,VLOOKUP(AMOUNT!$D$9,BASE!$A$2:$D$204,3,FALSE),"")</f>
        <v/>
      </c>
      <c r="C51" s="115" t="str">
        <f>IF(AMOUNT!$A57=1,FORMS!$C59&amp;" "&amp;FORMS!$D59&amp;" "&amp;FORMS!$F59&amp;" "&amp;FORMS!$G59&amp;" / "&amp;FORMS!#REF!,"")</f>
        <v/>
      </c>
      <c r="D51" s="116" t="str">
        <f>IF(AMOUNT!$A57=1,FORMS!$J59,"")</f>
        <v/>
      </c>
      <c r="E51" s="116" t="str">
        <f>IF(AMOUNT!$A57=1,FORMS!$K59,"")</f>
        <v/>
      </c>
      <c r="F51" s="115" t="str">
        <f>IF(AMOUNT!$A57=1,FORMS!$L59,"")</f>
        <v/>
      </c>
      <c r="G51" s="115" t="str">
        <f>IF(AMOUNT!$A57=1,FORMS!#REF!,"")</f>
        <v/>
      </c>
      <c r="H51" s="115" t="str">
        <f>IF(AND(AMOUNT!$A57=1,$G51="FULL BOARD"),FORMS!#REF!,"")</f>
        <v/>
      </c>
      <c r="I51" s="117" t="str">
        <f>IF(AND(AMOUNT!$A57=1,$G51="FULL BOARD"),FORMS!#REF!,"")</f>
        <v/>
      </c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</row>
    <row r="52" spans="1:42" s="2" customFormat="1" x14ac:dyDescent="0.3">
      <c r="A52" s="75"/>
      <c r="B52" s="114" t="str">
        <f>IF(AMOUNT!$A58=1,VLOOKUP(AMOUNT!$D$9,BASE!$A$2:$D$204,3,FALSE),"")</f>
        <v/>
      </c>
      <c r="C52" s="115" t="str">
        <f>IF(AMOUNT!$A58=1,FORMS!$C60&amp;" "&amp;FORMS!$D60&amp;" "&amp;FORMS!$F60&amp;" "&amp;FORMS!$G60&amp;" / "&amp;FORMS!#REF!,"")</f>
        <v/>
      </c>
      <c r="D52" s="116" t="str">
        <f>IF(AMOUNT!$A58=1,FORMS!$J60,"")</f>
        <v/>
      </c>
      <c r="E52" s="116" t="str">
        <f>IF(AMOUNT!$A58=1,FORMS!$K60,"")</f>
        <v/>
      </c>
      <c r="F52" s="115" t="str">
        <f>IF(AMOUNT!$A58=1,FORMS!$L60,"")</f>
        <v/>
      </c>
      <c r="G52" s="115" t="str">
        <f>IF(AMOUNT!$A58=1,FORMS!#REF!,"")</f>
        <v/>
      </c>
      <c r="H52" s="115" t="str">
        <f>IF(AND(AMOUNT!$A58=1,$G52="FULL BOARD"),FORMS!#REF!,"")</f>
        <v/>
      </c>
      <c r="I52" s="117" t="str">
        <f>IF(AND(AMOUNT!$A58=1,$G52="FULL BOARD"),FORMS!#REF!,"")</f>
        <v/>
      </c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</row>
    <row r="53" spans="1:42" s="2" customFormat="1" x14ac:dyDescent="0.3">
      <c r="A53" s="75"/>
      <c r="B53" s="114" t="str">
        <f>IF(AMOUNT!$A59=1,VLOOKUP(AMOUNT!$D$9,BASE!$A$2:$D$204,3,FALSE),"")</f>
        <v/>
      </c>
      <c r="C53" s="115" t="str">
        <f>IF(AMOUNT!$A59=1,FORMS!$C61&amp;" "&amp;FORMS!$D61&amp;" "&amp;FORMS!$F61&amp;" "&amp;FORMS!$G61&amp;" / "&amp;FORMS!#REF!,"")</f>
        <v/>
      </c>
      <c r="D53" s="116" t="str">
        <f>IF(AMOUNT!$A59=1,FORMS!$J61,"")</f>
        <v/>
      </c>
      <c r="E53" s="116" t="str">
        <f>IF(AMOUNT!$A59=1,FORMS!$K61,"")</f>
        <v/>
      </c>
      <c r="F53" s="115" t="str">
        <f>IF(AMOUNT!$A59=1,FORMS!$L61,"")</f>
        <v/>
      </c>
      <c r="G53" s="115" t="str">
        <f>IF(AMOUNT!$A59=1,FORMS!#REF!,"")</f>
        <v/>
      </c>
      <c r="H53" s="115" t="str">
        <f>IF(AND(AMOUNT!$A59=1,$G53="FULL BOARD"),FORMS!#REF!,"")</f>
        <v/>
      </c>
      <c r="I53" s="117" t="str">
        <f>IF(AND(AMOUNT!$A59=1,$G53="FULL BOARD"),FORMS!#REF!,"")</f>
        <v/>
      </c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</row>
    <row r="54" spans="1:42" s="2" customFormat="1" x14ac:dyDescent="0.3">
      <c r="A54" s="75"/>
      <c r="B54" s="114" t="str">
        <f>IF(AMOUNT!$A60=1,VLOOKUP(AMOUNT!$D$9,BASE!$A$2:$D$204,3,FALSE),"")</f>
        <v/>
      </c>
      <c r="C54" s="115" t="str">
        <f>IF(AMOUNT!$A60=1,FORMS!$C62&amp;" "&amp;FORMS!$D62&amp;" "&amp;FORMS!$F62&amp;" "&amp;FORMS!$G62&amp;" / "&amp;FORMS!#REF!,"")</f>
        <v/>
      </c>
      <c r="D54" s="116" t="str">
        <f>IF(AMOUNT!$A60=1,FORMS!$J62,"")</f>
        <v/>
      </c>
      <c r="E54" s="116" t="str">
        <f>IF(AMOUNT!$A60=1,FORMS!$K62,"")</f>
        <v/>
      </c>
      <c r="F54" s="115" t="str">
        <f>IF(AMOUNT!$A60=1,FORMS!$L62,"")</f>
        <v/>
      </c>
      <c r="G54" s="115" t="str">
        <f>IF(AMOUNT!$A60=1,FORMS!#REF!,"")</f>
        <v/>
      </c>
      <c r="H54" s="115" t="str">
        <f>IF(AND(AMOUNT!$A60=1,$G54="FULL BOARD"),FORMS!#REF!,"")</f>
        <v/>
      </c>
      <c r="I54" s="117" t="str">
        <f>IF(AND(AMOUNT!$A60=1,$G54="FULL BOARD"),FORMS!#REF!,"")</f>
        <v/>
      </c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</row>
    <row r="55" spans="1:42" s="75" customFormat="1" ht="15" thickBot="1" x14ac:dyDescent="0.35">
      <c r="A55" s="75">
        <v>1</v>
      </c>
      <c r="B55" s="126" t="str">
        <f>IF(AMOUNT!$A61=1,VLOOKUP(AMOUNT!$D$9,BASE!$A$2:$D$204,3,FALSE),"")</f>
        <v/>
      </c>
      <c r="C55" s="127" t="str">
        <f>IF(AMOUNT!$A61=1,FORMS!$C63&amp;" "&amp;FORMS!$D63&amp;" "&amp;FORMS!$F63&amp;" "&amp;FORMS!$G63&amp;" / "&amp;FORMS!#REF!,"")</f>
        <v/>
      </c>
      <c r="D55" s="128" t="str">
        <f>IF(AMOUNT!$A61=1,FORMS!$J63,"")</f>
        <v/>
      </c>
      <c r="E55" s="128" t="str">
        <f>IF(AMOUNT!$A61=1,FORMS!$K63,"")</f>
        <v/>
      </c>
      <c r="F55" s="127" t="str">
        <f>IF(AMOUNT!$A61=1,FORMS!$L63,"")</f>
        <v/>
      </c>
      <c r="G55" s="127" t="str">
        <f>IF(AMOUNT!$A61=1,FORMS!#REF!,"")</f>
        <v/>
      </c>
      <c r="H55" s="127" t="str">
        <f>IF(AND(AMOUNT!$A61=1,$G55="FULL BOARD"),FORMS!#REF!,"")</f>
        <v/>
      </c>
      <c r="I55" s="129" t="str">
        <f>IF(AND(AMOUNT!$A61=1,$G55="FULL BOARD"),FORMS!#REF!,"")</f>
        <v/>
      </c>
    </row>
    <row r="56" spans="1:42" s="75" customFormat="1" x14ac:dyDescent="0.3">
      <c r="D56" s="92"/>
      <c r="E56" s="92"/>
    </row>
    <row r="57" spans="1:42" s="75" customFormat="1" x14ac:dyDescent="0.3">
      <c r="D57" s="92"/>
      <c r="E57" s="92"/>
    </row>
    <row r="58" spans="1:42" s="75" customFormat="1" x14ac:dyDescent="0.3">
      <c r="D58" s="92"/>
      <c r="E58" s="92"/>
    </row>
    <row r="59" spans="1:42" s="75" customFormat="1" x14ac:dyDescent="0.3">
      <c r="D59" s="92"/>
      <c r="E59" s="92"/>
    </row>
    <row r="60" spans="1:42" s="75" customFormat="1" x14ac:dyDescent="0.3">
      <c r="D60" s="92"/>
      <c r="E60" s="92"/>
    </row>
    <row r="61" spans="1:42" s="75" customFormat="1" x14ac:dyDescent="0.3">
      <c r="D61" s="92"/>
      <c r="E61" s="92"/>
    </row>
    <row r="62" spans="1:42" s="75" customFormat="1" x14ac:dyDescent="0.3">
      <c r="D62" s="92"/>
      <c r="E62" s="92"/>
    </row>
    <row r="63" spans="1:42" s="75" customFormat="1" x14ac:dyDescent="0.3">
      <c r="D63" s="92"/>
      <c r="E63" s="92"/>
    </row>
    <row r="64" spans="1:42" s="75" customFormat="1" x14ac:dyDescent="0.3">
      <c r="D64" s="92"/>
      <c r="E64" s="92"/>
    </row>
    <row r="65" spans="4:5" s="75" customFormat="1" x14ac:dyDescent="0.3">
      <c r="D65" s="92"/>
      <c r="E65" s="92"/>
    </row>
    <row r="66" spans="4:5" s="75" customFormat="1" x14ac:dyDescent="0.3">
      <c r="D66" s="92"/>
      <c r="E66" s="92"/>
    </row>
    <row r="67" spans="4:5" s="75" customFormat="1" x14ac:dyDescent="0.3">
      <c r="D67" s="92"/>
      <c r="E67" s="92"/>
    </row>
    <row r="68" spans="4:5" s="75" customFormat="1" x14ac:dyDescent="0.3">
      <c r="D68" s="92"/>
      <c r="E68" s="92"/>
    </row>
    <row r="69" spans="4:5" s="75" customFormat="1" x14ac:dyDescent="0.3">
      <c r="D69" s="92"/>
      <c r="E69" s="92"/>
    </row>
    <row r="70" spans="4:5" s="75" customFormat="1" x14ac:dyDescent="0.3">
      <c r="D70" s="92"/>
      <c r="E70" s="92"/>
    </row>
    <row r="71" spans="4:5" s="75" customFormat="1" x14ac:dyDescent="0.3">
      <c r="D71" s="92"/>
      <c r="E71" s="92"/>
    </row>
    <row r="72" spans="4:5" s="75" customFormat="1" x14ac:dyDescent="0.3">
      <c r="D72" s="92"/>
      <c r="E72" s="92"/>
    </row>
    <row r="73" spans="4:5" s="75" customFormat="1" x14ac:dyDescent="0.3">
      <c r="D73" s="92"/>
      <c r="E73" s="92"/>
    </row>
    <row r="74" spans="4:5" s="75" customFormat="1" x14ac:dyDescent="0.3">
      <c r="D74" s="92"/>
      <c r="E74" s="92"/>
    </row>
    <row r="75" spans="4:5" s="75" customFormat="1" x14ac:dyDescent="0.3">
      <c r="D75" s="92"/>
      <c r="E75" s="92"/>
    </row>
    <row r="76" spans="4:5" s="75" customFormat="1" x14ac:dyDescent="0.3">
      <c r="D76" s="92"/>
      <c r="E76" s="92"/>
    </row>
    <row r="77" spans="4:5" s="75" customFormat="1" x14ac:dyDescent="0.3">
      <c r="D77" s="92"/>
      <c r="E77" s="92"/>
    </row>
    <row r="78" spans="4:5" s="75" customFormat="1" x14ac:dyDescent="0.3">
      <c r="D78" s="92"/>
      <c r="E78" s="92"/>
    </row>
    <row r="79" spans="4:5" s="75" customFormat="1" x14ac:dyDescent="0.3">
      <c r="D79" s="92"/>
      <c r="E79" s="92"/>
    </row>
    <row r="80" spans="4:5" s="75" customFormat="1" x14ac:dyDescent="0.3">
      <c r="D80" s="92"/>
      <c r="E80" s="92"/>
    </row>
    <row r="81" spans="4:5" s="75" customFormat="1" x14ac:dyDescent="0.3">
      <c r="D81" s="92"/>
      <c r="E81" s="92"/>
    </row>
    <row r="82" spans="4:5" s="75" customFormat="1" x14ac:dyDescent="0.3">
      <c r="D82" s="92"/>
      <c r="E82" s="92"/>
    </row>
    <row r="83" spans="4:5" s="75" customFormat="1" x14ac:dyDescent="0.3">
      <c r="D83" s="92"/>
      <c r="E83" s="92"/>
    </row>
    <row r="84" spans="4:5" s="75" customFormat="1" x14ac:dyDescent="0.3">
      <c r="D84" s="92"/>
      <c r="E84" s="92"/>
    </row>
    <row r="85" spans="4:5" s="75" customFormat="1" x14ac:dyDescent="0.3">
      <c r="D85" s="92"/>
      <c r="E85" s="92"/>
    </row>
    <row r="86" spans="4:5" s="75" customFormat="1" x14ac:dyDescent="0.3">
      <c r="D86" s="92"/>
      <c r="E86" s="92"/>
    </row>
    <row r="87" spans="4:5" s="75" customFormat="1" x14ac:dyDescent="0.3">
      <c r="D87" s="92"/>
      <c r="E87" s="92"/>
    </row>
    <row r="88" spans="4:5" s="75" customFormat="1" x14ac:dyDescent="0.3">
      <c r="D88" s="92"/>
      <c r="E88" s="92"/>
    </row>
    <row r="89" spans="4:5" s="75" customFormat="1" x14ac:dyDescent="0.3">
      <c r="D89" s="92"/>
      <c r="E89" s="92"/>
    </row>
    <row r="90" spans="4:5" s="75" customFormat="1" x14ac:dyDescent="0.3">
      <c r="D90" s="92"/>
      <c r="E90" s="92"/>
    </row>
    <row r="91" spans="4:5" s="75" customFormat="1" x14ac:dyDescent="0.3">
      <c r="D91" s="92"/>
      <c r="E91" s="92"/>
    </row>
    <row r="92" spans="4:5" s="75" customFormat="1" x14ac:dyDescent="0.3">
      <c r="D92" s="92"/>
      <c r="E92" s="92"/>
    </row>
    <row r="93" spans="4:5" s="75" customFormat="1" x14ac:dyDescent="0.3">
      <c r="D93" s="92"/>
      <c r="E93" s="92"/>
    </row>
    <row r="94" spans="4:5" s="75" customFormat="1" x14ac:dyDescent="0.3">
      <c r="D94" s="92"/>
      <c r="E94" s="92"/>
    </row>
    <row r="95" spans="4:5" s="75" customFormat="1" x14ac:dyDescent="0.3">
      <c r="D95" s="92"/>
      <c r="E95" s="92"/>
    </row>
    <row r="96" spans="4:5" s="75" customFormat="1" x14ac:dyDescent="0.3">
      <c r="D96" s="92"/>
      <c r="E96" s="92"/>
    </row>
    <row r="97" spans="4:5" s="75" customFormat="1" x14ac:dyDescent="0.3">
      <c r="D97" s="92"/>
      <c r="E97" s="92"/>
    </row>
    <row r="98" spans="4:5" s="75" customFormat="1" x14ac:dyDescent="0.3">
      <c r="D98" s="92"/>
      <c r="E98" s="92"/>
    </row>
    <row r="99" spans="4:5" s="75" customFormat="1" x14ac:dyDescent="0.3">
      <c r="D99" s="92"/>
      <c r="E99" s="92"/>
    </row>
    <row r="100" spans="4:5" s="75" customFormat="1" x14ac:dyDescent="0.3">
      <c r="D100" s="92"/>
      <c r="E100" s="92"/>
    </row>
    <row r="101" spans="4:5" s="75" customFormat="1" x14ac:dyDescent="0.3">
      <c r="D101" s="92"/>
      <c r="E101" s="92"/>
    </row>
    <row r="102" spans="4:5" s="75" customFormat="1" x14ac:dyDescent="0.3">
      <c r="D102" s="92"/>
      <c r="E102" s="92"/>
    </row>
    <row r="103" spans="4:5" s="75" customFormat="1" x14ac:dyDescent="0.3">
      <c r="D103" s="92"/>
      <c r="E103" s="92"/>
    </row>
    <row r="104" spans="4:5" s="75" customFormat="1" x14ac:dyDescent="0.3">
      <c r="D104" s="92"/>
      <c r="E104" s="92"/>
    </row>
    <row r="105" spans="4:5" s="75" customFormat="1" x14ac:dyDescent="0.3">
      <c r="D105" s="92"/>
      <c r="E105" s="92"/>
    </row>
    <row r="106" spans="4:5" s="75" customFormat="1" x14ac:dyDescent="0.3">
      <c r="D106" s="92"/>
      <c r="E106" s="92"/>
    </row>
    <row r="107" spans="4:5" s="75" customFormat="1" x14ac:dyDescent="0.3">
      <c r="D107" s="92"/>
      <c r="E107" s="92"/>
    </row>
    <row r="108" spans="4:5" s="75" customFormat="1" x14ac:dyDescent="0.3">
      <c r="D108" s="92"/>
      <c r="E108" s="92"/>
    </row>
    <row r="109" spans="4:5" s="75" customFormat="1" x14ac:dyDescent="0.3">
      <c r="D109" s="92"/>
      <c r="E109" s="92"/>
    </row>
    <row r="110" spans="4:5" s="75" customFormat="1" x14ac:dyDescent="0.3">
      <c r="D110" s="92"/>
      <c r="E110" s="92"/>
    </row>
    <row r="111" spans="4:5" s="75" customFormat="1" x14ac:dyDescent="0.3">
      <c r="D111" s="92"/>
      <c r="E111" s="92"/>
    </row>
    <row r="112" spans="4:5" s="75" customFormat="1" x14ac:dyDescent="0.3">
      <c r="D112" s="92"/>
      <c r="E112" s="92"/>
    </row>
    <row r="113" spans="4:5" s="75" customFormat="1" x14ac:dyDescent="0.3">
      <c r="D113" s="92"/>
      <c r="E113" s="92"/>
    </row>
    <row r="114" spans="4:5" s="75" customFormat="1" x14ac:dyDescent="0.3">
      <c r="D114" s="92"/>
      <c r="E114" s="92"/>
    </row>
    <row r="115" spans="4:5" s="75" customFormat="1" x14ac:dyDescent="0.3">
      <c r="D115" s="92"/>
      <c r="E115" s="92"/>
    </row>
    <row r="116" spans="4:5" s="75" customFormat="1" x14ac:dyDescent="0.3">
      <c r="D116" s="92"/>
      <c r="E116" s="92"/>
    </row>
    <row r="117" spans="4:5" s="75" customFormat="1" x14ac:dyDescent="0.3">
      <c r="D117" s="92"/>
      <c r="E117" s="92"/>
    </row>
    <row r="118" spans="4:5" s="75" customFormat="1" x14ac:dyDescent="0.3">
      <c r="D118" s="92"/>
      <c r="E118" s="92"/>
    </row>
    <row r="119" spans="4:5" s="75" customFormat="1" x14ac:dyDescent="0.3">
      <c r="D119" s="92"/>
      <c r="E119" s="92"/>
    </row>
    <row r="120" spans="4:5" s="75" customFormat="1" x14ac:dyDescent="0.3">
      <c r="D120" s="92"/>
      <c r="E120" s="92"/>
    </row>
    <row r="121" spans="4:5" s="75" customFormat="1" x14ac:dyDescent="0.3">
      <c r="D121" s="92"/>
      <c r="E121" s="92"/>
    </row>
    <row r="122" spans="4:5" s="75" customFormat="1" x14ac:dyDescent="0.3">
      <c r="D122" s="92"/>
      <c r="E122" s="92"/>
    </row>
    <row r="123" spans="4:5" s="75" customFormat="1" x14ac:dyDescent="0.3">
      <c r="D123" s="92"/>
      <c r="E123" s="92"/>
    </row>
    <row r="124" spans="4:5" s="75" customFormat="1" x14ac:dyDescent="0.3">
      <c r="D124" s="92"/>
      <c r="E124" s="92"/>
    </row>
    <row r="125" spans="4:5" s="75" customFormat="1" x14ac:dyDescent="0.3">
      <c r="D125" s="92"/>
      <c r="E125" s="92"/>
    </row>
    <row r="126" spans="4:5" s="75" customFormat="1" x14ac:dyDescent="0.3">
      <c r="D126" s="92"/>
      <c r="E126" s="92"/>
    </row>
    <row r="127" spans="4:5" s="75" customFormat="1" x14ac:dyDescent="0.3">
      <c r="D127" s="92"/>
      <c r="E127" s="92"/>
    </row>
    <row r="128" spans="4:5" s="75" customFormat="1" x14ac:dyDescent="0.3">
      <c r="D128" s="92"/>
      <c r="E128" s="92"/>
    </row>
    <row r="129" spans="4:5" s="75" customFormat="1" x14ac:dyDescent="0.3">
      <c r="D129" s="92"/>
      <c r="E129" s="92"/>
    </row>
    <row r="130" spans="4:5" s="75" customFormat="1" x14ac:dyDescent="0.3">
      <c r="D130" s="92"/>
      <c r="E130" s="92"/>
    </row>
    <row r="131" spans="4:5" s="75" customFormat="1" x14ac:dyDescent="0.3">
      <c r="D131" s="92"/>
      <c r="E131" s="92"/>
    </row>
    <row r="132" spans="4:5" s="75" customFormat="1" x14ac:dyDescent="0.3">
      <c r="D132" s="92"/>
      <c r="E132" s="92"/>
    </row>
    <row r="133" spans="4:5" s="75" customFormat="1" x14ac:dyDescent="0.3">
      <c r="D133" s="92"/>
      <c r="E133" s="92"/>
    </row>
    <row r="134" spans="4:5" s="75" customFormat="1" x14ac:dyDescent="0.3">
      <c r="D134" s="92"/>
      <c r="E134" s="92"/>
    </row>
    <row r="135" spans="4:5" s="75" customFormat="1" x14ac:dyDescent="0.3">
      <c r="D135" s="92"/>
      <c r="E135" s="92"/>
    </row>
    <row r="136" spans="4:5" s="75" customFormat="1" x14ac:dyDescent="0.3">
      <c r="D136" s="92"/>
      <c r="E136" s="92"/>
    </row>
    <row r="137" spans="4:5" s="75" customFormat="1" x14ac:dyDescent="0.3">
      <c r="D137" s="92"/>
      <c r="E137" s="92"/>
    </row>
    <row r="138" spans="4:5" s="75" customFormat="1" x14ac:dyDescent="0.3">
      <c r="D138" s="92"/>
      <c r="E138" s="92"/>
    </row>
    <row r="139" spans="4:5" s="75" customFormat="1" x14ac:dyDescent="0.3">
      <c r="D139" s="92"/>
      <c r="E139" s="92"/>
    </row>
    <row r="140" spans="4:5" s="75" customFormat="1" x14ac:dyDescent="0.3">
      <c r="D140" s="92"/>
      <c r="E140" s="92"/>
    </row>
    <row r="141" spans="4:5" s="75" customFormat="1" x14ac:dyDescent="0.3">
      <c r="D141" s="92"/>
      <c r="E141" s="92"/>
    </row>
    <row r="142" spans="4:5" s="75" customFormat="1" x14ac:dyDescent="0.3">
      <c r="D142" s="92"/>
      <c r="E142" s="92"/>
    </row>
    <row r="143" spans="4:5" s="75" customFormat="1" x14ac:dyDescent="0.3">
      <c r="D143" s="92"/>
      <c r="E143" s="92"/>
    </row>
    <row r="144" spans="4:5" s="75" customFormat="1" x14ac:dyDescent="0.3">
      <c r="D144" s="92"/>
      <c r="E144" s="92"/>
    </row>
    <row r="145" spans="4:5" s="75" customFormat="1" x14ac:dyDescent="0.3">
      <c r="D145" s="92"/>
      <c r="E145" s="92"/>
    </row>
    <row r="146" spans="4:5" s="75" customFormat="1" x14ac:dyDescent="0.3">
      <c r="D146" s="92"/>
      <c r="E146" s="92"/>
    </row>
    <row r="147" spans="4:5" s="75" customFormat="1" x14ac:dyDescent="0.3">
      <c r="D147" s="92"/>
      <c r="E147" s="92"/>
    </row>
    <row r="148" spans="4:5" s="75" customFormat="1" x14ac:dyDescent="0.3">
      <c r="D148" s="92"/>
      <c r="E148" s="92"/>
    </row>
    <row r="149" spans="4:5" s="75" customFormat="1" x14ac:dyDescent="0.3">
      <c r="D149" s="92"/>
      <c r="E149" s="92"/>
    </row>
    <row r="150" spans="4:5" s="75" customFormat="1" x14ac:dyDescent="0.3">
      <c r="D150" s="92"/>
      <c r="E150" s="92"/>
    </row>
    <row r="151" spans="4:5" s="75" customFormat="1" x14ac:dyDescent="0.3">
      <c r="D151" s="92"/>
      <c r="E151" s="92"/>
    </row>
    <row r="152" spans="4:5" s="75" customFormat="1" x14ac:dyDescent="0.3">
      <c r="D152" s="92"/>
      <c r="E152" s="92"/>
    </row>
    <row r="153" spans="4:5" s="75" customFormat="1" x14ac:dyDescent="0.3">
      <c r="D153" s="92"/>
      <c r="E153" s="92"/>
    </row>
    <row r="154" spans="4:5" s="75" customFormat="1" x14ac:dyDescent="0.3">
      <c r="D154" s="92"/>
      <c r="E154" s="92"/>
    </row>
    <row r="155" spans="4:5" s="75" customFormat="1" x14ac:dyDescent="0.3">
      <c r="D155" s="92"/>
      <c r="E155" s="92"/>
    </row>
    <row r="156" spans="4:5" s="75" customFormat="1" x14ac:dyDescent="0.3">
      <c r="D156" s="92"/>
      <c r="E156" s="92"/>
    </row>
    <row r="157" spans="4:5" s="75" customFormat="1" x14ac:dyDescent="0.3">
      <c r="D157" s="92"/>
      <c r="E157" s="92"/>
    </row>
    <row r="158" spans="4:5" s="75" customFormat="1" x14ac:dyDescent="0.3">
      <c r="D158" s="92"/>
      <c r="E158" s="92"/>
    </row>
    <row r="159" spans="4:5" s="75" customFormat="1" x14ac:dyDescent="0.3">
      <c r="D159" s="92"/>
      <c r="E159" s="92"/>
    </row>
    <row r="160" spans="4:5" s="75" customFormat="1" x14ac:dyDescent="0.3">
      <c r="D160" s="92"/>
      <c r="E160" s="92"/>
    </row>
    <row r="161" spans="4:5" s="75" customFormat="1" x14ac:dyDescent="0.3">
      <c r="D161" s="92"/>
      <c r="E161" s="92"/>
    </row>
    <row r="162" spans="4:5" s="75" customFormat="1" x14ac:dyDescent="0.3">
      <c r="D162" s="92"/>
      <c r="E162" s="92"/>
    </row>
    <row r="163" spans="4:5" s="75" customFormat="1" x14ac:dyDescent="0.3">
      <c r="D163" s="92"/>
      <c r="E163" s="92"/>
    </row>
    <row r="164" spans="4:5" s="75" customFormat="1" x14ac:dyDescent="0.3">
      <c r="D164" s="92"/>
      <c r="E164" s="92"/>
    </row>
    <row r="165" spans="4:5" s="75" customFormat="1" x14ac:dyDescent="0.3">
      <c r="D165" s="92"/>
      <c r="E165" s="92"/>
    </row>
    <row r="166" spans="4:5" s="75" customFormat="1" x14ac:dyDescent="0.3">
      <c r="D166" s="92"/>
      <c r="E166" s="92"/>
    </row>
    <row r="167" spans="4:5" s="75" customFormat="1" x14ac:dyDescent="0.3">
      <c r="D167" s="92"/>
      <c r="E167" s="92"/>
    </row>
    <row r="168" spans="4:5" s="75" customFormat="1" x14ac:dyDescent="0.3">
      <c r="D168" s="92"/>
      <c r="E168" s="92"/>
    </row>
    <row r="169" spans="4:5" s="75" customFormat="1" x14ac:dyDescent="0.3">
      <c r="D169" s="92"/>
      <c r="E169" s="92"/>
    </row>
    <row r="170" spans="4:5" s="75" customFormat="1" x14ac:dyDescent="0.3">
      <c r="D170" s="92"/>
      <c r="E170" s="92"/>
    </row>
    <row r="171" spans="4:5" s="75" customFormat="1" x14ac:dyDescent="0.3">
      <c r="D171" s="92"/>
      <c r="E171" s="92"/>
    </row>
    <row r="172" spans="4:5" s="75" customFormat="1" x14ac:dyDescent="0.3">
      <c r="D172" s="92"/>
      <c r="E172" s="92"/>
    </row>
    <row r="173" spans="4:5" s="75" customFormat="1" x14ac:dyDescent="0.3">
      <c r="D173" s="92"/>
      <c r="E173" s="92"/>
    </row>
    <row r="174" spans="4:5" s="75" customFormat="1" x14ac:dyDescent="0.3">
      <c r="D174" s="92"/>
      <c r="E174" s="92"/>
    </row>
    <row r="175" spans="4:5" s="75" customFormat="1" x14ac:dyDescent="0.3">
      <c r="D175" s="92"/>
      <c r="E175" s="92"/>
    </row>
    <row r="176" spans="4:5" s="75" customFormat="1" x14ac:dyDescent="0.3">
      <c r="D176" s="92"/>
      <c r="E176" s="92"/>
    </row>
    <row r="177" spans="4:5" s="75" customFormat="1" x14ac:dyDescent="0.3">
      <c r="D177" s="92"/>
      <c r="E177" s="92"/>
    </row>
    <row r="178" spans="4:5" s="75" customFormat="1" x14ac:dyDescent="0.3">
      <c r="D178" s="92"/>
      <c r="E178" s="92"/>
    </row>
    <row r="179" spans="4:5" s="75" customFormat="1" x14ac:dyDescent="0.3">
      <c r="D179" s="92"/>
      <c r="E179" s="92"/>
    </row>
    <row r="180" spans="4:5" s="75" customFormat="1" x14ac:dyDescent="0.3">
      <c r="D180" s="92"/>
      <c r="E180" s="92"/>
    </row>
    <row r="181" spans="4:5" s="75" customFormat="1" x14ac:dyDescent="0.3">
      <c r="D181" s="92"/>
      <c r="E181" s="92"/>
    </row>
    <row r="182" spans="4:5" s="75" customFormat="1" x14ac:dyDescent="0.3">
      <c r="D182" s="92"/>
      <c r="E182" s="92"/>
    </row>
    <row r="183" spans="4:5" s="75" customFormat="1" x14ac:dyDescent="0.3">
      <c r="D183" s="92"/>
      <c r="E183" s="92"/>
    </row>
    <row r="184" spans="4:5" s="75" customFormat="1" x14ac:dyDescent="0.3">
      <c r="D184" s="92"/>
      <c r="E184" s="92"/>
    </row>
    <row r="185" spans="4:5" s="75" customFormat="1" x14ac:dyDescent="0.3">
      <c r="D185" s="92"/>
      <c r="E185" s="92"/>
    </row>
    <row r="186" spans="4:5" s="75" customFormat="1" x14ac:dyDescent="0.3">
      <c r="D186" s="92"/>
      <c r="E186" s="92"/>
    </row>
    <row r="187" spans="4:5" s="75" customFormat="1" x14ac:dyDescent="0.3">
      <c r="D187" s="92"/>
      <c r="E187" s="92"/>
    </row>
    <row r="188" spans="4:5" s="75" customFormat="1" x14ac:dyDescent="0.3">
      <c r="D188" s="92"/>
      <c r="E188" s="92"/>
    </row>
    <row r="189" spans="4:5" s="75" customFormat="1" x14ac:dyDescent="0.3">
      <c r="D189" s="92"/>
      <c r="E189" s="92"/>
    </row>
    <row r="190" spans="4:5" s="75" customFormat="1" x14ac:dyDescent="0.3">
      <c r="D190" s="92"/>
      <c r="E190" s="92"/>
    </row>
    <row r="191" spans="4:5" s="75" customFormat="1" x14ac:dyDescent="0.3">
      <c r="D191" s="92"/>
      <c r="E191" s="92"/>
    </row>
    <row r="192" spans="4:5" s="75" customFormat="1" x14ac:dyDescent="0.3">
      <c r="D192" s="92"/>
      <c r="E192" s="92"/>
    </row>
    <row r="193" spans="4:5" s="75" customFormat="1" x14ac:dyDescent="0.3">
      <c r="D193" s="92"/>
      <c r="E193" s="92"/>
    </row>
    <row r="194" spans="4:5" s="75" customFormat="1" x14ac:dyDescent="0.3">
      <c r="D194" s="92"/>
      <c r="E194" s="92"/>
    </row>
    <row r="195" spans="4:5" s="75" customFormat="1" x14ac:dyDescent="0.3">
      <c r="D195" s="92"/>
      <c r="E195" s="92"/>
    </row>
    <row r="196" spans="4:5" s="75" customFormat="1" x14ac:dyDescent="0.3">
      <c r="D196" s="92"/>
      <c r="E196" s="92"/>
    </row>
    <row r="197" spans="4:5" s="75" customFormat="1" x14ac:dyDescent="0.3">
      <c r="D197" s="92"/>
      <c r="E197" s="92"/>
    </row>
    <row r="198" spans="4:5" s="75" customFormat="1" x14ac:dyDescent="0.3">
      <c r="D198" s="92"/>
      <c r="E198" s="92"/>
    </row>
    <row r="199" spans="4:5" s="75" customFormat="1" x14ac:dyDescent="0.3">
      <c r="D199" s="92"/>
      <c r="E199" s="92"/>
    </row>
    <row r="200" spans="4:5" s="75" customFormat="1" x14ac:dyDescent="0.3">
      <c r="D200" s="92"/>
      <c r="E200" s="92"/>
    </row>
    <row r="201" spans="4:5" s="75" customFormat="1" x14ac:dyDescent="0.3">
      <c r="D201" s="92"/>
      <c r="E201" s="92"/>
    </row>
    <row r="202" spans="4:5" s="75" customFormat="1" x14ac:dyDescent="0.3">
      <c r="D202" s="92"/>
      <c r="E202" s="92"/>
    </row>
    <row r="203" spans="4:5" s="75" customFormat="1" x14ac:dyDescent="0.3">
      <c r="D203" s="92"/>
      <c r="E203" s="92"/>
    </row>
    <row r="204" spans="4:5" s="75" customFormat="1" x14ac:dyDescent="0.3">
      <c r="D204" s="92"/>
      <c r="E204" s="92"/>
    </row>
    <row r="205" spans="4:5" s="75" customFormat="1" x14ac:dyDescent="0.3">
      <c r="D205" s="92"/>
      <c r="E205" s="92"/>
    </row>
    <row r="206" spans="4:5" s="75" customFormat="1" x14ac:dyDescent="0.3">
      <c r="D206" s="92"/>
      <c r="E206" s="92"/>
    </row>
    <row r="207" spans="4:5" s="75" customFormat="1" x14ac:dyDescent="0.3">
      <c r="D207" s="92"/>
      <c r="E207" s="92"/>
    </row>
    <row r="208" spans="4:5" s="75" customFormat="1" x14ac:dyDescent="0.3">
      <c r="D208" s="92"/>
      <c r="E208" s="92"/>
    </row>
    <row r="209" spans="1:42" s="75" customFormat="1" x14ac:dyDescent="0.3">
      <c r="D209" s="92"/>
      <c r="E209" s="92"/>
    </row>
    <row r="210" spans="1:42" s="75" customFormat="1" x14ac:dyDescent="0.3">
      <c r="D210" s="92"/>
      <c r="E210" s="92"/>
    </row>
    <row r="211" spans="1:42" s="75" customFormat="1" x14ac:dyDescent="0.3">
      <c r="D211" s="92"/>
      <c r="E211" s="92"/>
    </row>
    <row r="212" spans="1:42" s="2" customFormat="1" x14ac:dyDescent="0.3">
      <c r="A212" s="75"/>
      <c r="D212" s="22"/>
      <c r="E212" s="22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  <c r="AO212" s="75"/>
      <c r="AP212" s="75"/>
    </row>
    <row r="213" spans="1:42" s="2" customFormat="1" x14ac:dyDescent="0.3">
      <c r="A213" s="75"/>
      <c r="D213" s="22"/>
      <c r="E213" s="22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  <c r="AO213" s="75"/>
      <c r="AP213" s="75"/>
    </row>
    <row r="214" spans="1:42" s="2" customFormat="1" x14ac:dyDescent="0.3">
      <c r="A214" s="75"/>
      <c r="D214" s="22"/>
      <c r="E214" s="22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</row>
    <row r="215" spans="1:42" s="2" customFormat="1" x14ac:dyDescent="0.3">
      <c r="A215" s="75"/>
      <c r="D215" s="22"/>
      <c r="E215" s="22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  <c r="AO215" s="75"/>
      <c r="AP215" s="75"/>
    </row>
    <row r="216" spans="1:42" s="2" customFormat="1" x14ac:dyDescent="0.3">
      <c r="A216" s="75"/>
      <c r="D216" s="22"/>
      <c r="E216" s="22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5"/>
    </row>
    <row r="217" spans="1:42" s="2" customFormat="1" x14ac:dyDescent="0.3">
      <c r="A217" s="75"/>
      <c r="D217" s="22"/>
      <c r="E217" s="22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  <c r="AO217" s="75"/>
      <c r="AP217" s="75"/>
    </row>
    <row r="218" spans="1:42" s="2" customFormat="1" x14ac:dyDescent="0.3">
      <c r="A218" s="75"/>
      <c r="D218" s="22"/>
      <c r="E218" s="22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  <c r="AO218" s="75"/>
      <c r="AP218" s="75"/>
    </row>
    <row r="219" spans="1:42" s="2" customFormat="1" x14ac:dyDescent="0.3">
      <c r="A219" s="75"/>
      <c r="D219" s="22"/>
      <c r="E219" s="22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  <c r="AO219" s="75"/>
      <c r="AP219" s="75"/>
    </row>
    <row r="220" spans="1:42" s="2" customFormat="1" x14ac:dyDescent="0.3">
      <c r="A220" s="75"/>
      <c r="D220" s="22"/>
      <c r="E220" s="22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  <c r="AK220" s="75"/>
      <c r="AL220" s="75"/>
      <c r="AM220" s="75"/>
      <c r="AN220" s="75"/>
      <c r="AO220" s="75"/>
      <c r="AP220" s="75"/>
    </row>
    <row r="221" spans="1:42" s="2" customFormat="1" x14ac:dyDescent="0.3">
      <c r="A221" s="75"/>
      <c r="D221" s="22"/>
      <c r="E221" s="22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  <c r="AO221" s="75"/>
      <c r="AP221" s="75"/>
    </row>
  </sheetData>
  <sheetProtection algorithmName="SHA-512" hashValue="qQBOQ63FS3EvyrgM0bLNSeqI4JX0oMRXtjcEsaBJju+wPT95x5idOqIxZzIGh2AboTpA+mA9ilhyLfZRhZkbOQ==" saltValue="0/2l5jtExoZnypygl2TBCA==" spinCount="100000" sheet="1" objects="1" scenarios="1" selectLockedCells="1"/>
  <mergeCells count="2">
    <mergeCell ref="C1:G3"/>
    <mergeCell ref="C4:G4"/>
  </mergeCells>
  <conditionalFormatting sqref="B6:I55">
    <cfRule type="expression" dxfId="0" priority="1">
      <formula>$C6=""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4AF3-3D99-458B-A5F4-C2D62CEDC349}">
  <sheetPr codeName="Feuil8"/>
  <dimension ref="A1:AA459"/>
  <sheetViews>
    <sheetView workbookViewId="0">
      <selection activeCell="D8" sqref="D8"/>
    </sheetView>
  </sheetViews>
  <sheetFormatPr baseColWidth="10" defaultRowHeight="14.4" x14ac:dyDescent="0.3"/>
  <cols>
    <col min="1" max="1" width="2.33203125" style="8" customWidth="1"/>
    <col min="2" max="3" width="20" customWidth="1"/>
    <col min="4" max="4" width="44.44140625" customWidth="1"/>
    <col min="5" max="5" width="13.33203125" customWidth="1"/>
    <col min="6" max="6" width="23.44140625" bestFit="1" customWidth="1"/>
    <col min="7" max="7" width="16.6640625" customWidth="1"/>
    <col min="8" max="10" width="15.44140625" customWidth="1"/>
    <col min="11" max="27" width="11.44140625" style="8"/>
  </cols>
  <sheetData>
    <row r="1" spans="1:27" ht="22.2" customHeight="1" x14ac:dyDescent="0.3">
      <c r="B1" s="8"/>
      <c r="C1" s="153" t="s">
        <v>786</v>
      </c>
      <c r="D1" s="153"/>
      <c r="E1" s="153"/>
      <c r="F1" s="153"/>
      <c r="G1" s="153"/>
      <c r="H1" s="153"/>
      <c r="I1" s="153"/>
      <c r="J1" s="9"/>
      <c r="V1" s="71"/>
    </row>
    <row r="2" spans="1:27" ht="22.2" customHeight="1" x14ac:dyDescent="0.3">
      <c r="B2" s="8"/>
      <c r="C2" s="153"/>
      <c r="D2" s="153"/>
      <c r="E2" s="153"/>
      <c r="F2" s="153"/>
      <c r="G2" s="153"/>
      <c r="H2" s="153"/>
      <c r="I2" s="153"/>
      <c r="J2" s="9"/>
      <c r="V2" s="71"/>
    </row>
    <row r="3" spans="1:27" ht="14.55" customHeight="1" x14ac:dyDescent="0.3">
      <c r="B3" s="8"/>
      <c r="C3" s="153"/>
      <c r="D3" s="153"/>
      <c r="E3" s="153"/>
      <c r="F3" s="153"/>
      <c r="G3" s="153"/>
      <c r="H3" s="153"/>
      <c r="I3" s="153"/>
      <c r="J3" s="9"/>
      <c r="V3" s="71"/>
    </row>
    <row r="4" spans="1:27" ht="18.75" customHeight="1" thickBot="1" x14ac:dyDescent="0.35">
      <c r="B4" s="10"/>
      <c r="C4" s="203" t="s">
        <v>777</v>
      </c>
      <c r="D4" s="203"/>
      <c r="E4" s="203"/>
      <c r="F4" s="203"/>
      <c r="G4" s="203"/>
      <c r="H4" s="203"/>
      <c r="I4" s="78"/>
      <c r="J4" s="8"/>
      <c r="V4" s="71"/>
    </row>
    <row r="5" spans="1:27" ht="18.75" customHeight="1" thickBot="1" x14ac:dyDescent="0.35">
      <c r="A5" s="15" t="e">
        <f>FORMS!#REF!</f>
        <v>#REF!</v>
      </c>
      <c r="B5" s="56"/>
      <c r="C5" s="57"/>
      <c r="D5" s="54" t="s">
        <v>725</v>
      </c>
      <c r="E5" s="55">
        <f>FORMS!$Q$6</f>
        <v>0</v>
      </c>
      <c r="F5" s="58" t="s">
        <v>726</v>
      </c>
      <c r="G5" s="59">
        <f>FORMS!$Q$7</f>
        <v>0</v>
      </c>
      <c r="H5" s="53"/>
      <c r="I5" s="13"/>
      <c r="J5" s="8"/>
      <c r="V5" s="71"/>
    </row>
    <row r="6" spans="1:27" ht="30" customHeight="1" thickBot="1" x14ac:dyDescent="0.35">
      <c r="B6" s="19" t="s">
        <v>714</v>
      </c>
      <c r="C6" s="19" t="s">
        <v>720</v>
      </c>
      <c r="D6" s="19" t="s">
        <v>715</v>
      </c>
      <c r="E6" s="19" t="s">
        <v>624</v>
      </c>
      <c r="F6" s="13" t="s">
        <v>710</v>
      </c>
      <c r="G6" s="13" t="s">
        <v>711</v>
      </c>
      <c r="H6" s="13" t="s">
        <v>791</v>
      </c>
      <c r="I6" s="13" t="s">
        <v>792</v>
      </c>
    </row>
    <row r="7" spans="1:27" s="2" customFormat="1" x14ac:dyDescent="0.3">
      <c r="A7" s="75"/>
      <c r="B7" s="23" t="str">
        <f>IF(AMOUNT!$A12=1,VLOOKUP(AMOUNT!$D$9,BASE!$A$2:$D$204,3,FALSE),"")</f>
        <v/>
      </c>
      <c r="C7" s="24" t="str">
        <f>IF(AMOUNT!$A12=1,VLOOKUP(AMOUNT!$D$9,BASE!$A$2:$E$204,5,FALSE),"")</f>
        <v/>
      </c>
      <c r="D7" s="24" t="str">
        <f>IF(AMOUNT!$A12=1,FORMS!$C14&amp;" "&amp;FORMS!$D14&amp;" "&amp;FORMS!$F14&amp;" / "&amp;FORMS!$G14,"")</f>
        <v/>
      </c>
      <c r="E7" s="24" t="str">
        <f>IF(AMOUNT!$A12=1,FORMS!$L14,"")</f>
        <v/>
      </c>
      <c r="F7" s="24" t="str">
        <f>IF(AMOUNT!$A12=1,(COUNTIF(FORMS!$M14:$O14,"SINGLE")),"")</f>
        <v/>
      </c>
      <c r="G7" s="85" t="str">
        <f>IF(AMOUNT!$A12=1,(COUNTIF(FORMS!$M14:$O14,"TWIN")),"")</f>
        <v/>
      </c>
      <c r="H7" s="24" t="str">
        <f>IF(AMOUNT!$A12=1,(COUNTIF(FORMS!Q14,"YES")),"")</f>
        <v/>
      </c>
      <c r="I7" s="24" t="str">
        <f>IF(AMOUNT!$A12=1,(COUNTIF(FORMS!R14,"YES")),"")</f>
        <v/>
      </c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</row>
    <row r="8" spans="1:27" s="2" customFormat="1" x14ac:dyDescent="0.3">
      <c r="A8" s="75"/>
      <c r="B8" s="26" t="str">
        <f>IF(AMOUNT!$A13=1,VLOOKUP(AMOUNT!$D$9,BASE!$A$2:$D$204,3,FALSE),"")</f>
        <v/>
      </c>
      <c r="C8" s="27" t="str">
        <f>IF(AMOUNT!$A13=1,VLOOKUP(AMOUNT!$D$9,BASE!$A$2:$E$204,5,FALSE),"")</f>
        <v/>
      </c>
      <c r="D8" s="27" t="str">
        <f>IF(AMOUNT!$A13=1,FORMS!$C15&amp;" "&amp;FORMS!$D15&amp;" "&amp;FORMS!$F15&amp;" "&amp;FORMS!$G15&amp;" / "&amp;FORMS!#REF!,"")</f>
        <v/>
      </c>
      <c r="E8" s="27" t="str">
        <f>IF(AMOUNT!$A13=1,FORMS!$L15,"")</f>
        <v/>
      </c>
      <c r="F8" s="27" t="str">
        <f>IF(AMOUNT!$A13=1,(COUNTIF(FORMS!$M15:$O15,"SINGLE")),"")</f>
        <v/>
      </c>
      <c r="G8" s="27" t="str">
        <f>IF(AMOUNT!$A13=1,(COUNTIF(FORMS!$M15:$O15,"TWIN")),"")</f>
        <v/>
      </c>
      <c r="H8" s="28"/>
      <c r="I8" s="28" t="str">
        <f>IF(AMOUNT!$A13=1,(COUNTIF(FORMS!$M15:$O15,"ALONE IN TWIIN")),"")</f>
        <v/>
      </c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</row>
    <row r="9" spans="1:27" s="2" customFormat="1" x14ac:dyDescent="0.3">
      <c r="A9" s="75"/>
      <c r="B9" s="26" t="str">
        <f>IF(AMOUNT!$A14=1,VLOOKUP(AMOUNT!$D$9,BASE!$A$2:$D$204,3,FALSE),"")</f>
        <v/>
      </c>
      <c r="C9" s="27" t="str">
        <f>IF(AMOUNT!$A14=1,VLOOKUP(AMOUNT!$D$9,BASE!$A$2:$E$204,5,FALSE),"")</f>
        <v/>
      </c>
      <c r="D9" s="27" t="str">
        <f>IF(AMOUNT!$A14=1,FORMS!$C16&amp;" "&amp;FORMS!$D16&amp;" "&amp;FORMS!$F16&amp;" "&amp;FORMS!$G16&amp;" / "&amp;FORMS!#REF!,"")</f>
        <v/>
      </c>
      <c r="E9" s="27" t="str">
        <f>IF(AMOUNT!$A14=1,FORMS!$L16,"")</f>
        <v/>
      </c>
      <c r="F9" s="27" t="str">
        <f>IF(AMOUNT!$A14=1,(COUNTIF(FORMS!$M16:$O16,"SINGLE")),"")</f>
        <v/>
      </c>
      <c r="G9" s="27" t="str">
        <f>IF(AMOUNT!$A14=1,(COUNTIF(FORMS!$M16:$O16,"TWIN")),"")</f>
        <v/>
      </c>
      <c r="H9" s="28"/>
      <c r="I9" s="28" t="str">
        <f>IF(AMOUNT!$A14=1,(COUNTIF(FORMS!$M16:$O16,"ALONE IN TWIIN")),"")</f>
        <v/>
      </c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</row>
    <row r="10" spans="1:27" s="2" customFormat="1" x14ac:dyDescent="0.3">
      <c r="A10" s="75"/>
      <c r="B10" s="26" t="str">
        <f>IF(AMOUNT!$A15=1,VLOOKUP(AMOUNT!$D$9,BASE!$A$2:$D$204,3,FALSE),"")</f>
        <v/>
      </c>
      <c r="C10" s="27" t="str">
        <f>IF(AMOUNT!$A15=1,VLOOKUP(AMOUNT!$D$9,BASE!$A$2:$E$204,5,FALSE),"")</f>
        <v/>
      </c>
      <c r="D10" s="27" t="str">
        <f>IF(AMOUNT!$A15=1,FORMS!$C17&amp;" "&amp;FORMS!$D17&amp;" "&amp;FORMS!$F17&amp;" "&amp;FORMS!$G17&amp;" / "&amp;FORMS!#REF!,"")</f>
        <v/>
      </c>
      <c r="E10" s="27" t="str">
        <f>IF(AMOUNT!$A15=1,FORMS!$L17,"")</f>
        <v/>
      </c>
      <c r="F10" s="27" t="str">
        <f>IF(AMOUNT!$A15=1,(COUNTIF(FORMS!$M17:$O17,"SINGLE")),"")</f>
        <v/>
      </c>
      <c r="G10" s="27" t="str">
        <f>IF(AMOUNT!$A15=1,(COUNTIF(FORMS!$M17:$O17,"TWIN")),"")</f>
        <v/>
      </c>
      <c r="H10" s="28"/>
      <c r="I10" s="28" t="str">
        <f>IF(AMOUNT!$A15=1,(COUNTIF(FORMS!$M17:$O17,"ALONE IN TWIIN")),"")</f>
        <v/>
      </c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</row>
    <row r="11" spans="1:27" s="2" customFormat="1" x14ac:dyDescent="0.3">
      <c r="A11" s="75"/>
      <c r="B11" s="26" t="str">
        <f>IF(AMOUNT!$A16=1,VLOOKUP(AMOUNT!$D$9,BASE!$A$2:$D$204,3,FALSE),"")</f>
        <v/>
      </c>
      <c r="C11" s="27" t="str">
        <f>IF(AMOUNT!$A16=1,VLOOKUP(AMOUNT!$D$9,BASE!$A$2:$E$204,5,FALSE),"")</f>
        <v/>
      </c>
      <c r="D11" s="27" t="str">
        <f>IF(AMOUNT!$A16=1,FORMS!$C18&amp;" "&amp;FORMS!$D18&amp;" "&amp;FORMS!$F18&amp;" "&amp;FORMS!$G18&amp;" / "&amp;FORMS!#REF!,"")</f>
        <v/>
      </c>
      <c r="E11" s="27" t="str">
        <f>IF(AMOUNT!$A16=1,FORMS!$L18,"")</f>
        <v/>
      </c>
      <c r="F11" s="27" t="str">
        <f>IF(AMOUNT!$A16=1,(COUNTIF(FORMS!$M18:$O18,"SINGLE")),"")</f>
        <v/>
      </c>
      <c r="G11" s="27" t="str">
        <f>IF(AMOUNT!$A16=1,(COUNTIF(FORMS!$M18:$O18,"TWIN")),"")</f>
        <v/>
      </c>
      <c r="H11" s="28"/>
      <c r="I11" s="28" t="str">
        <f>IF(AMOUNT!$A16=1,(COUNTIF(FORMS!$M18:$O18,"ALONE IN TWIIN")),"")</f>
        <v/>
      </c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</row>
    <row r="12" spans="1:27" s="2" customFormat="1" x14ac:dyDescent="0.3">
      <c r="A12" s="75"/>
      <c r="B12" s="26" t="str">
        <f>IF(AMOUNT!$A17=1,VLOOKUP(AMOUNT!$D$9,BASE!$A$2:$D$204,3,FALSE),"")</f>
        <v/>
      </c>
      <c r="C12" s="27" t="str">
        <f>IF(AMOUNT!$A17=1,VLOOKUP(AMOUNT!$D$9,BASE!$A$2:$E$204,5,FALSE),"")</f>
        <v/>
      </c>
      <c r="D12" s="27" t="str">
        <f>IF(AMOUNT!$A17=1,FORMS!$C19&amp;" "&amp;FORMS!$D19&amp;" "&amp;FORMS!$F19&amp;" "&amp;FORMS!$G19&amp;" / "&amp;FORMS!#REF!,"")</f>
        <v/>
      </c>
      <c r="E12" s="27" t="str">
        <f>IF(AMOUNT!$A17=1,FORMS!$L19,"")</f>
        <v/>
      </c>
      <c r="F12" s="27" t="str">
        <f>IF(AMOUNT!$A17=1,(COUNTIF(FORMS!$M19:$O19,"SINGLE")),"")</f>
        <v/>
      </c>
      <c r="G12" s="27" t="str">
        <f>IF(AMOUNT!$A17=1,(COUNTIF(FORMS!$M19:$O19,"TWIN")),"")</f>
        <v/>
      </c>
      <c r="H12" s="28"/>
      <c r="I12" s="28" t="str">
        <f>IF(AMOUNT!$A17=1,(COUNTIF(FORMS!$M19:$O19,"ALONE IN TWIIN")),"")</f>
        <v/>
      </c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</row>
    <row r="13" spans="1:27" s="2" customFormat="1" x14ac:dyDescent="0.3">
      <c r="A13" s="75"/>
      <c r="B13" s="26" t="str">
        <f>IF(AMOUNT!$A18=1,VLOOKUP(AMOUNT!$D$9,BASE!$A$2:$D$204,3,FALSE),"")</f>
        <v/>
      </c>
      <c r="C13" s="27" t="str">
        <f>IF(AMOUNT!$A18=1,VLOOKUP(AMOUNT!$D$9,BASE!$A$2:$E$204,5,FALSE),"")</f>
        <v/>
      </c>
      <c r="D13" s="27" t="str">
        <f>IF(AMOUNT!$A18=1,FORMS!$C20&amp;" "&amp;FORMS!$D20&amp;" "&amp;FORMS!$F20&amp;" "&amp;FORMS!$G20&amp;" / "&amp;FORMS!#REF!,"")</f>
        <v/>
      </c>
      <c r="E13" s="27" t="str">
        <f>IF(AMOUNT!$A18=1,FORMS!$L20,"")</f>
        <v/>
      </c>
      <c r="F13" s="27" t="str">
        <f>IF(AMOUNT!$A18=1,(COUNTIF(FORMS!$M20:$O20,"SINGLE")),"")</f>
        <v/>
      </c>
      <c r="G13" s="27" t="str">
        <f>IF(AMOUNT!$A18=1,(COUNTIF(FORMS!$M20:$O20,"TWIN")),"")</f>
        <v/>
      </c>
      <c r="H13" s="28"/>
      <c r="I13" s="28" t="str">
        <f>IF(AMOUNT!$A18=1,(COUNTIF(FORMS!$M20:$O20,"ALONE IN TWIIN")),"")</f>
        <v/>
      </c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</row>
    <row r="14" spans="1:27" s="2" customFormat="1" x14ac:dyDescent="0.3">
      <c r="A14" s="75"/>
      <c r="B14" s="26" t="str">
        <f>IF(AMOUNT!$A19=1,VLOOKUP(AMOUNT!$D$9,BASE!$A$2:$D$204,3,FALSE),"")</f>
        <v/>
      </c>
      <c r="C14" s="27" t="str">
        <f>IF(AMOUNT!$A19=1,VLOOKUP(AMOUNT!$D$9,BASE!$A$2:$E$204,5,FALSE),"")</f>
        <v/>
      </c>
      <c r="D14" s="27" t="str">
        <f>IF(AMOUNT!$A19=1,FORMS!$C21&amp;" "&amp;FORMS!$D21&amp;" "&amp;FORMS!$F21&amp;" "&amp;FORMS!$G21&amp;" / "&amp;FORMS!#REF!,"")</f>
        <v/>
      </c>
      <c r="E14" s="27" t="str">
        <f>IF(AMOUNT!$A19=1,FORMS!$L21,"")</f>
        <v/>
      </c>
      <c r="F14" s="27" t="str">
        <f>IF(AMOUNT!$A19=1,(COUNTIF(FORMS!$M21:$O21,"SINGLE")),"")</f>
        <v/>
      </c>
      <c r="G14" s="27" t="str">
        <f>IF(AMOUNT!$A19=1,(COUNTIF(FORMS!$M21:$O21,"TWIN")),"")</f>
        <v/>
      </c>
      <c r="H14" s="28"/>
      <c r="I14" s="28" t="str">
        <f>IF(AMOUNT!$A19=1,(COUNTIF(FORMS!$M21:$O21,"ALONE IN TWIIN")),"")</f>
        <v/>
      </c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</row>
    <row r="15" spans="1:27" s="2" customFormat="1" x14ac:dyDescent="0.3">
      <c r="A15" s="75"/>
      <c r="B15" s="26" t="str">
        <f>IF(AMOUNT!$A20=1,VLOOKUP(AMOUNT!$D$9,BASE!$A$2:$D$204,3,FALSE),"")</f>
        <v/>
      </c>
      <c r="C15" s="27" t="str">
        <f>IF(AMOUNT!$A20=1,VLOOKUP(AMOUNT!$D$9,BASE!$A$2:$E$204,5,FALSE),"")</f>
        <v/>
      </c>
      <c r="D15" s="27" t="str">
        <f>IF(AMOUNT!$A20=1,FORMS!$C22&amp;" "&amp;FORMS!$D22&amp;" "&amp;FORMS!$F22&amp;" "&amp;FORMS!$G22&amp;" / "&amp;FORMS!#REF!,"")</f>
        <v/>
      </c>
      <c r="E15" s="27" t="str">
        <f>IF(AMOUNT!$A20=1,FORMS!$L22,"")</f>
        <v/>
      </c>
      <c r="F15" s="27" t="str">
        <f>IF(AMOUNT!$A20=1,(COUNTIF(FORMS!$M22:$O22,"SINGLE")),"")</f>
        <v/>
      </c>
      <c r="G15" s="27" t="str">
        <f>IF(AMOUNT!$A20=1,(COUNTIF(FORMS!$M22:$O22,"TWIN")),"")</f>
        <v/>
      </c>
      <c r="H15" s="28"/>
      <c r="I15" s="28" t="str">
        <f>IF(AMOUNT!$A20=1,(COUNTIF(FORMS!$M22:$O22,"ALONE IN TWIIN")),"")</f>
        <v/>
      </c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</row>
    <row r="16" spans="1:27" s="2" customFormat="1" x14ac:dyDescent="0.3">
      <c r="A16" s="75"/>
      <c r="B16" s="26" t="str">
        <f>IF(AMOUNT!$A21=1,VLOOKUP(AMOUNT!$D$9,BASE!$A$2:$D$204,3,FALSE),"")</f>
        <v/>
      </c>
      <c r="C16" s="27" t="str">
        <f>IF(AMOUNT!$A21=1,VLOOKUP(AMOUNT!$D$9,BASE!$A$2:$E$204,5,FALSE),"")</f>
        <v/>
      </c>
      <c r="D16" s="27" t="str">
        <f>IF(AMOUNT!$A21=1,FORMS!$C23&amp;" "&amp;FORMS!$D23&amp;" "&amp;FORMS!$F23&amp;" "&amp;FORMS!$G23&amp;" / "&amp;FORMS!#REF!,"")</f>
        <v/>
      </c>
      <c r="E16" s="27" t="str">
        <f>IF(AMOUNT!$A21=1,FORMS!$L23,"")</f>
        <v/>
      </c>
      <c r="F16" s="27" t="str">
        <f>IF(AMOUNT!$A21=1,(COUNTIF(FORMS!$M23:$O23,"SINGLE")),"")</f>
        <v/>
      </c>
      <c r="G16" s="27" t="str">
        <f>IF(AMOUNT!$A21=1,(COUNTIF(FORMS!$M23:$O23,"TWIN")),"")</f>
        <v/>
      </c>
      <c r="H16" s="28"/>
      <c r="I16" s="28" t="str">
        <f>IF(AMOUNT!$A21=1,(COUNTIF(FORMS!$M23:$O23,"ALONE IN TWIIN")),"")</f>
        <v/>
      </c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</row>
    <row r="17" spans="1:27" s="2" customFormat="1" x14ac:dyDescent="0.3">
      <c r="A17" s="75"/>
      <c r="B17" s="26" t="str">
        <f>IF(AMOUNT!$A22=1,VLOOKUP(AMOUNT!$D$9,BASE!$A$2:$D$204,3,FALSE),"")</f>
        <v/>
      </c>
      <c r="C17" s="27" t="str">
        <f>IF(AMOUNT!$A22=1,VLOOKUP(AMOUNT!$D$9,BASE!$A$2:$E$204,5,FALSE),"")</f>
        <v/>
      </c>
      <c r="D17" s="27" t="str">
        <f>IF(AMOUNT!$A22=1,FORMS!$C24&amp;" "&amp;FORMS!$D24&amp;" "&amp;FORMS!$F24&amp;" "&amp;FORMS!$G24&amp;" / "&amp;FORMS!#REF!,"")</f>
        <v/>
      </c>
      <c r="E17" s="27" t="str">
        <f>IF(AMOUNT!$A22=1,FORMS!$L24,"")</f>
        <v/>
      </c>
      <c r="F17" s="27" t="str">
        <f>IF(AMOUNT!$A22=1,(COUNTIF(FORMS!$M24:$O24,"SINGLE")),"")</f>
        <v/>
      </c>
      <c r="G17" s="27" t="str">
        <f>IF(AMOUNT!$A22=1,(COUNTIF(FORMS!$M24:$O24,"TWIN")),"")</f>
        <v/>
      </c>
      <c r="H17" s="28"/>
      <c r="I17" s="28" t="str">
        <f>IF(AMOUNT!$A22=1,(COUNTIF(FORMS!$M24:$O24,"ALONE IN TWIIN")),"")</f>
        <v/>
      </c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</row>
    <row r="18" spans="1:27" s="2" customFormat="1" x14ac:dyDescent="0.3">
      <c r="A18" s="75"/>
      <c r="B18" s="26" t="str">
        <f>IF(AMOUNT!$A23=1,VLOOKUP(AMOUNT!$D$9,BASE!$A$2:$D$204,3,FALSE),"")</f>
        <v/>
      </c>
      <c r="C18" s="27" t="str">
        <f>IF(AMOUNT!$A23=1,VLOOKUP(AMOUNT!$D$9,BASE!$A$2:$E$204,5,FALSE),"")</f>
        <v/>
      </c>
      <c r="D18" s="27" t="str">
        <f>IF(AMOUNT!$A23=1,FORMS!$C25&amp;" "&amp;FORMS!$D25&amp;" "&amp;FORMS!$F25&amp;" "&amp;FORMS!$G25&amp;" / "&amp;FORMS!#REF!,"")</f>
        <v/>
      </c>
      <c r="E18" s="27" t="str">
        <f>IF(AMOUNT!$A23=1,FORMS!$L25,"")</f>
        <v/>
      </c>
      <c r="F18" s="27" t="str">
        <f>IF(AMOUNT!$A23=1,(COUNTIF(FORMS!$M25:$O25,"SINGLE")),"")</f>
        <v/>
      </c>
      <c r="G18" s="27" t="str">
        <f>IF(AMOUNT!$A23=1,(COUNTIF(FORMS!$M25:$O25,"TWIN")),"")</f>
        <v/>
      </c>
      <c r="H18" s="28"/>
      <c r="I18" s="28" t="str">
        <f>IF(AMOUNT!$A23=1,(COUNTIF(FORMS!$M25:$O25,"ALONE IN TWIIN")),"")</f>
        <v/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</row>
    <row r="19" spans="1:27" s="2" customFormat="1" x14ac:dyDescent="0.3">
      <c r="A19" s="75"/>
      <c r="B19" s="26" t="str">
        <f>IF(AMOUNT!$A24=1,VLOOKUP(AMOUNT!$D$9,BASE!$A$2:$D$204,3,FALSE),"")</f>
        <v/>
      </c>
      <c r="C19" s="27" t="str">
        <f>IF(AMOUNT!$A24=1,VLOOKUP(AMOUNT!$D$9,BASE!$A$2:$E$204,5,FALSE),"")</f>
        <v/>
      </c>
      <c r="D19" s="27" t="str">
        <f>IF(AMOUNT!$A24=1,FORMS!$C26&amp;" "&amp;FORMS!$D26&amp;" "&amp;FORMS!$F26&amp;" "&amp;FORMS!$G26&amp;" / "&amp;FORMS!#REF!,"")</f>
        <v/>
      </c>
      <c r="E19" s="27" t="str">
        <f>IF(AMOUNT!$A24=1,FORMS!$L26,"")</f>
        <v/>
      </c>
      <c r="F19" s="27" t="str">
        <f>IF(AMOUNT!$A24=1,(COUNTIF(FORMS!$M26:$O26,"SINGLE")),"")</f>
        <v/>
      </c>
      <c r="G19" s="27" t="str">
        <f>IF(AMOUNT!$A24=1,(COUNTIF(FORMS!$M26:$O26,"TWIN")),"")</f>
        <v/>
      </c>
      <c r="H19" s="28"/>
      <c r="I19" s="28" t="str">
        <f>IF(AMOUNT!$A24=1,(COUNTIF(FORMS!$M26:$O26,"ALONE IN TWIIN")),"")</f>
        <v/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</row>
    <row r="20" spans="1:27" s="2" customFormat="1" x14ac:dyDescent="0.3">
      <c r="A20" s="75"/>
      <c r="B20" s="26" t="str">
        <f>IF(AMOUNT!$A25=1,VLOOKUP(AMOUNT!$D$9,BASE!$A$2:$D$204,3,FALSE),"")</f>
        <v/>
      </c>
      <c r="C20" s="27" t="str">
        <f>IF(AMOUNT!$A25=1,VLOOKUP(AMOUNT!$D$9,BASE!$A$2:$E$204,5,FALSE),"")</f>
        <v/>
      </c>
      <c r="D20" s="27" t="str">
        <f>IF(AMOUNT!$A25=1,FORMS!$C27&amp;" "&amp;FORMS!$D27&amp;" "&amp;FORMS!$F27&amp;" "&amp;FORMS!$G27&amp;" / "&amp;FORMS!#REF!,"")</f>
        <v/>
      </c>
      <c r="E20" s="27" t="str">
        <f>IF(AMOUNT!$A25=1,FORMS!$L27,"")</f>
        <v/>
      </c>
      <c r="F20" s="27" t="str">
        <f>IF(AMOUNT!$A25=1,(COUNTIF(FORMS!$M27:$O27,"SINGLE")),"")</f>
        <v/>
      </c>
      <c r="G20" s="27" t="str">
        <f>IF(AMOUNT!$A25=1,(COUNTIF(FORMS!$M27:$O27,"TWIN")),"")</f>
        <v/>
      </c>
      <c r="H20" s="28"/>
      <c r="I20" s="28" t="str">
        <f>IF(AMOUNT!$A25=1,(COUNTIF(FORMS!$M27:$O27,"ALONE IN TWIIN")),"")</f>
        <v/>
      </c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</row>
    <row r="21" spans="1:27" s="2" customFormat="1" x14ac:dyDescent="0.3">
      <c r="A21" s="75"/>
      <c r="B21" s="26" t="str">
        <f>IF(AMOUNT!$A26=1,VLOOKUP(AMOUNT!$D$9,BASE!$A$2:$D$204,3,FALSE),"")</f>
        <v/>
      </c>
      <c r="C21" s="27" t="str">
        <f>IF(AMOUNT!$A26=1,VLOOKUP(AMOUNT!$D$9,BASE!$A$2:$E$204,5,FALSE),"")</f>
        <v/>
      </c>
      <c r="D21" s="27" t="str">
        <f>IF(AMOUNT!$A26=1,FORMS!$C28&amp;" "&amp;FORMS!$D28&amp;" "&amp;FORMS!$F28&amp;" "&amp;FORMS!$G28&amp;" / "&amp;FORMS!#REF!,"")</f>
        <v/>
      </c>
      <c r="E21" s="27" t="str">
        <f>IF(AMOUNT!$A26=1,FORMS!$L28,"")</f>
        <v/>
      </c>
      <c r="F21" s="27" t="str">
        <f>IF(AMOUNT!$A26=1,(COUNTIF(FORMS!$M28:$O28,"SINGLE")),"")</f>
        <v/>
      </c>
      <c r="G21" s="27" t="str">
        <f>IF(AMOUNT!$A26=1,(COUNTIF(FORMS!$M28:$O28,"TWIN")),"")</f>
        <v/>
      </c>
      <c r="H21" s="28"/>
      <c r="I21" s="28" t="str">
        <f>IF(AMOUNT!$A26=1,(COUNTIF(FORMS!$M28:$O28,"ALONE IN TWIIN")),"")</f>
        <v/>
      </c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</row>
    <row r="22" spans="1:27" s="2" customFormat="1" x14ac:dyDescent="0.3">
      <c r="A22" s="75"/>
      <c r="B22" s="26" t="str">
        <f>IF(AMOUNT!$A27=1,VLOOKUP(AMOUNT!$D$9,BASE!$A$2:$D$204,3,FALSE),"")</f>
        <v/>
      </c>
      <c r="C22" s="27" t="str">
        <f>IF(AMOUNT!$A27=1,VLOOKUP(AMOUNT!$D$9,BASE!$A$2:$E$204,5,FALSE),"")</f>
        <v/>
      </c>
      <c r="D22" s="27" t="str">
        <f>IF(AMOUNT!$A27=1,FORMS!$C29&amp;" "&amp;FORMS!$D29&amp;" "&amp;FORMS!$F29&amp;" "&amp;FORMS!$G29&amp;" / "&amp;FORMS!#REF!,"")</f>
        <v/>
      </c>
      <c r="E22" s="27" t="str">
        <f>IF(AMOUNT!$A27=1,FORMS!$L29,"")</f>
        <v/>
      </c>
      <c r="F22" s="27" t="str">
        <f>IF(AMOUNT!$A27=1,(COUNTIF(FORMS!$M29:$O29,"SINGLE")),"")</f>
        <v/>
      </c>
      <c r="G22" s="27" t="str">
        <f>IF(AMOUNT!$A27=1,(COUNTIF(FORMS!$M29:$O29,"TWIN")),"")</f>
        <v/>
      </c>
      <c r="H22" s="28"/>
      <c r="I22" s="28" t="str">
        <f>IF(AMOUNT!$A27=1,(COUNTIF(FORMS!$M29:$O29,"ALONE IN TWIIN")),"")</f>
        <v/>
      </c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</row>
    <row r="23" spans="1:27" s="2" customFormat="1" x14ac:dyDescent="0.3">
      <c r="A23" s="75"/>
      <c r="B23" s="26" t="str">
        <f>IF(AMOUNT!$A28=1,VLOOKUP(AMOUNT!$D$9,BASE!$A$2:$D$204,3,FALSE),"")</f>
        <v/>
      </c>
      <c r="C23" s="27" t="str">
        <f>IF(AMOUNT!$A28=1,VLOOKUP(AMOUNT!$D$9,BASE!$A$2:$E$204,5,FALSE),"")</f>
        <v/>
      </c>
      <c r="D23" s="27" t="str">
        <f>IF(AMOUNT!$A28=1,FORMS!$C30&amp;" "&amp;FORMS!$D30&amp;" "&amp;FORMS!$F30&amp;" "&amp;FORMS!$G30&amp;" / "&amp;FORMS!#REF!,"")</f>
        <v/>
      </c>
      <c r="E23" s="27" t="str">
        <f>IF(AMOUNT!$A28=1,FORMS!$L30,"")</f>
        <v/>
      </c>
      <c r="F23" s="27" t="str">
        <f>IF(AMOUNT!$A28=1,(COUNTIF(FORMS!$M30:$O30,"SINGLE")),"")</f>
        <v/>
      </c>
      <c r="G23" s="27" t="str">
        <f>IF(AMOUNT!$A28=1,(COUNTIF(FORMS!$M30:$O30,"TWIN")),"")</f>
        <v/>
      </c>
      <c r="H23" s="28"/>
      <c r="I23" s="28" t="str">
        <f>IF(AMOUNT!$A28=1,(COUNTIF(FORMS!$M30:$O30,"ALONE IN TWIIN")),"")</f>
        <v/>
      </c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</row>
    <row r="24" spans="1:27" s="2" customFormat="1" x14ac:dyDescent="0.3">
      <c r="A24" s="75"/>
      <c r="B24" s="26" t="str">
        <f>IF(AMOUNT!$A29=1,VLOOKUP(AMOUNT!$D$9,BASE!$A$2:$D$204,3,FALSE),"")</f>
        <v/>
      </c>
      <c r="C24" s="27" t="str">
        <f>IF(AMOUNT!$A29=1,VLOOKUP(AMOUNT!$D$9,BASE!$A$2:$E$204,5,FALSE),"")</f>
        <v/>
      </c>
      <c r="D24" s="27" t="str">
        <f>IF(AMOUNT!$A29=1,FORMS!$C31&amp;" "&amp;FORMS!$D31&amp;" "&amp;FORMS!$F31&amp;" "&amp;FORMS!$G31&amp;" / "&amp;FORMS!#REF!,"")</f>
        <v/>
      </c>
      <c r="E24" s="27" t="str">
        <f>IF(AMOUNT!$A29=1,FORMS!$L31,"")</f>
        <v/>
      </c>
      <c r="F24" s="27" t="str">
        <f>IF(AMOUNT!$A29=1,(COUNTIF(FORMS!$M31:$O31,"SINGLE")),"")</f>
        <v/>
      </c>
      <c r="G24" s="27" t="str">
        <f>IF(AMOUNT!$A29=1,(COUNTIF(FORMS!$M31:$O31,"TWIN")),"")</f>
        <v/>
      </c>
      <c r="H24" s="28"/>
      <c r="I24" s="28" t="str">
        <f>IF(AMOUNT!$A29=1,(COUNTIF(FORMS!$M31:$O31,"ALONE IN TWIIN")),"")</f>
        <v/>
      </c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</row>
    <row r="25" spans="1:27" s="2" customFormat="1" x14ac:dyDescent="0.3">
      <c r="A25" s="75"/>
      <c r="B25" s="26" t="str">
        <f>IF(AMOUNT!$A30=1,VLOOKUP(AMOUNT!$D$9,BASE!$A$2:$D$204,3,FALSE),"")</f>
        <v/>
      </c>
      <c r="C25" s="27" t="str">
        <f>IF(AMOUNT!$A30=1,VLOOKUP(AMOUNT!$D$9,BASE!$A$2:$E$204,5,FALSE),"")</f>
        <v/>
      </c>
      <c r="D25" s="27" t="str">
        <f>IF(AMOUNT!$A30=1,FORMS!$C32&amp;" "&amp;FORMS!$D32&amp;" "&amp;FORMS!$F32&amp;" "&amp;FORMS!$G32&amp;" / "&amp;FORMS!#REF!,"")</f>
        <v/>
      </c>
      <c r="E25" s="27" t="str">
        <f>IF(AMOUNT!$A30=1,FORMS!$L32,"")</f>
        <v/>
      </c>
      <c r="F25" s="27" t="str">
        <f>IF(AMOUNT!$A30=1,(COUNTIF(FORMS!$M32:$O32,"SINGLE")),"")</f>
        <v/>
      </c>
      <c r="G25" s="27" t="str">
        <f>IF(AMOUNT!$A30=1,(COUNTIF(FORMS!$M32:$O32,"TWIN")),"")</f>
        <v/>
      </c>
      <c r="H25" s="28"/>
      <c r="I25" s="28" t="str">
        <f>IF(AMOUNT!$A30=1,(COUNTIF(FORMS!$M32:$O32,"ALONE IN TWIIN")),"")</f>
        <v/>
      </c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</row>
    <row r="26" spans="1:27" s="2" customFormat="1" x14ac:dyDescent="0.3">
      <c r="A26" s="75"/>
      <c r="B26" s="26" t="str">
        <f>IF(AMOUNT!$A31=1,VLOOKUP(AMOUNT!$D$9,BASE!$A$2:$D$204,3,FALSE),"")</f>
        <v/>
      </c>
      <c r="C26" s="27" t="str">
        <f>IF(AMOUNT!$A31=1,VLOOKUP(AMOUNT!$D$9,BASE!$A$2:$E$204,5,FALSE),"")</f>
        <v/>
      </c>
      <c r="D26" s="27" t="str">
        <f>IF(AMOUNT!$A31=1,FORMS!$C33&amp;" "&amp;FORMS!$D33&amp;" "&amp;FORMS!$F33&amp;" "&amp;FORMS!$G33&amp;" / "&amp;FORMS!#REF!,"")</f>
        <v/>
      </c>
      <c r="E26" s="27" t="str">
        <f>IF(AMOUNT!$A31=1,FORMS!$L33,"")</f>
        <v/>
      </c>
      <c r="F26" s="27" t="str">
        <f>IF(AMOUNT!$A31=1,(COUNTIF(FORMS!$M33:$O33,"SINGLE")),"")</f>
        <v/>
      </c>
      <c r="G26" s="27" t="str">
        <f>IF(AMOUNT!$A31=1,(COUNTIF(FORMS!$M33:$O33,"TWIN")),"")</f>
        <v/>
      </c>
      <c r="H26" s="28"/>
      <c r="I26" s="28" t="str">
        <f>IF(AMOUNT!$A31=1,(COUNTIF(FORMS!$M33:$O33,"ALONE IN TWIIN")),"")</f>
        <v/>
      </c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</row>
    <row r="27" spans="1:27" s="2" customFormat="1" x14ac:dyDescent="0.3">
      <c r="A27" s="75"/>
      <c r="B27" s="26" t="str">
        <f>IF(AMOUNT!$A32=1,VLOOKUP(AMOUNT!$D$9,BASE!$A$2:$D$204,3,FALSE),"")</f>
        <v/>
      </c>
      <c r="C27" s="27" t="str">
        <f>IF(AMOUNT!$A32=1,VLOOKUP(AMOUNT!$D$9,BASE!$A$2:$E$204,5,FALSE),"")</f>
        <v/>
      </c>
      <c r="D27" s="27" t="str">
        <f>IF(AMOUNT!$A32=1,FORMS!$C34&amp;" "&amp;FORMS!$D34&amp;" "&amp;FORMS!$F34&amp;" "&amp;FORMS!$G34&amp;" / "&amp;FORMS!#REF!,"")</f>
        <v/>
      </c>
      <c r="E27" s="27" t="str">
        <f>IF(AMOUNT!$A32=1,FORMS!$L34,"")</f>
        <v/>
      </c>
      <c r="F27" s="27" t="str">
        <f>IF(AMOUNT!$A32=1,(COUNTIF(FORMS!$M34:$O34,"SINGLE")),"")</f>
        <v/>
      </c>
      <c r="G27" s="27" t="str">
        <f>IF(AMOUNT!$A32=1,(COUNTIF(FORMS!$M34:$O34,"TWIN")),"")</f>
        <v/>
      </c>
      <c r="H27" s="28"/>
      <c r="I27" s="28" t="str">
        <f>IF(AMOUNT!$A32=1,(COUNTIF(FORMS!$M34:$O34,"ALONE IN TWIIN")),"")</f>
        <v/>
      </c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</row>
    <row r="28" spans="1:27" s="2" customFormat="1" x14ac:dyDescent="0.3">
      <c r="A28" s="75"/>
      <c r="B28" s="26" t="str">
        <f>IF(AMOUNT!$A33=1,VLOOKUP(AMOUNT!$D$9,BASE!$A$2:$D$204,3,FALSE),"")</f>
        <v/>
      </c>
      <c r="C28" s="27" t="str">
        <f>IF(AMOUNT!$A33=1,VLOOKUP(AMOUNT!$D$9,BASE!$A$2:$E$204,5,FALSE),"")</f>
        <v/>
      </c>
      <c r="D28" s="27" t="str">
        <f>IF(AMOUNT!$A33=1,FORMS!$C35&amp;" "&amp;FORMS!$D35&amp;" "&amp;FORMS!$F35&amp;" "&amp;FORMS!$G35&amp;" / "&amp;FORMS!#REF!,"")</f>
        <v/>
      </c>
      <c r="E28" s="27" t="str">
        <f>IF(AMOUNT!$A33=1,FORMS!$L35,"")</f>
        <v/>
      </c>
      <c r="F28" s="27" t="str">
        <f>IF(AMOUNT!$A33=1,(COUNTIF(FORMS!$M35:$O35,"SINGLE")),"")</f>
        <v/>
      </c>
      <c r="G28" s="27" t="str">
        <f>IF(AMOUNT!$A33=1,(COUNTIF(FORMS!$M35:$O35,"TWIN")),"")</f>
        <v/>
      </c>
      <c r="H28" s="28"/>
      <c r="I28" s="28" t="str">
        <f>IF(AMOUNT!$A33=1,(COUNTIF(FORMS!$M35:$O35,"ALONE IN TWIIN")),"")</f>
        <v/>
      </c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</row>
    <row r="29" spans="1:27" s="2" customFormat="1" x14ac:dyDescent="0.3">
      <c r="A29" s="75"/>
      <c r="B29" s="26" t="str">
        <f>IF(AMOUNT!$A34=1,VLOOKUP(AMOUNT!$D$9,BASE!$A$2:$D$204,3,FALSE),"")</f>
        <v/>
      </c>
      <c r="C29" s="27" t="str">
        <f>IF(AMOUNT!$A34=1,VLOOKUP(AMOUNT!$D$9,BASE!$A$2:$E$204,5,FALSE),"")</f>
        <v/>
      </c>
      <c r="D29" s="27" t="str">
        <f>IF(AMOUNT!$A34=1,FORMS!$C36&amp;" "&amp;FORMS!$D36&amp;" "&amp;FORMS!$F36&amp;" "&amp;FORMS!$G36&amp;" / "&amp;FORMS!#REF!,"")</f>
        <v/>
      </c>
      <c r="E29" s="27" t="str">
        <f>IF(AMOUNT!$A34=1,FORMS!$L36,"")</f>
        <v/>
      </c>
      <c r="F29" s="27" t="str">
        <f>IF(AMOUNT!$A34=1,(COUNTIF(FORMS!$M36:$O36,"SINGLE")),"")</f>
        <v/>
      </c>
      <c r="G29" s="27" t="str">
        <f>IF(AMOUNT!$A34=1,(COUNTIF(FORMS!$M36:$O36,"TWIN")),"")</f>
        <v/>
      </c>
      <c r="H29" s="28"/>
      <c r="I29" s="28" t="str">
        <f>IF(AMOUNT!$A34=1,(COUNTIF(FORMS!$M36:$O36,"ALONE IN TWIIN")),"")</f>
        <v/>
      </c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</row>
    <row r="30" spans="1:27" s="2" customFormat="1" x14ac:dyDescent="0.3">
      <c r="A30" s="75"/>
      <c r="B30" s="26" t="str">
        <f>IF(AMOUNT!$A35=1,VLOOKUP(AMOUNT!$D$9,BASE!$A$2:$D$204,3,FALSE),"")</f>
        <v/>
      </c>
      <c r="C30" s="27" t="str">
        <f>IF(AMOUNT!$A35=1,VLOOKUP(AMOUNT!$D$9,BASE!$A$2:$E$204,5,FALSE),"")</f>
        <v/>
      </c>
      <c r="D30" s="27" t="str">
        <f>IF(AMOUNT!$A35=1,FORMS!$C37&amp;" "&amp;FORMS!$D37&amp;" "&amp;FORMS!$F37&amp;" "&amp;FORMS!$G37&amp;" / "&amp;FORMS!#REF!,"")</f>
        <v/>
      </c>
      <c r="E30" s="27" t="str">
        <f>IF(AMOUNT!$A35=1,FORMS!$L37,"")</f>
        <v/>
      </c>
      <c r="F30" s="27" t="str">
        <f>IF(AMOUNT!$A35=1,(COUNTIF(FORMS!$M37:$O37,"SINGLE")),"")</f>
        <v/>
      </c>
      <c r="G30" s="27" t="str">
        <f>IF(AMOUNT!$A35=1,(COUNTIF(FORMS!$M37:$O37,"TWIN")),"")</f>
        <v/>
      </c>
      <c r="H30" s="28"/>
      <c r="I30" s="28" t="str">
        <f>IF(AMOUNT!$A35=1,(COUNTIF(FORMS!$M37:$O37,"ALONE IN TWIIN")),"")</f>
        <v/>
      </c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</row>
    <row r="31" spans="1:27" s="2" customFormat="1" x14ac:dyDescent="0.3">
      <c r="A31" s="75"/>
      <c r="B31" s="26" t="str">
        <f>IF(AMOUNT!$A36=1,VLOOKUP(AMOUNT!$D$9,BASE!$A$2:$D$204,3,FALSE),"")</f>
        <v/>
      </c>
      <c r="C31" s="27" t="str">
        <f>IF(AMOUNT!$A36=1,VLOOKUP(AMOUNT!$D$9,BASE!$A$2:$E$204,5,FALSE),"")</f>
        <v/>
      </c>
      <c r="D31" s="27" t="str">
        <f>IF(AMOUNT!$A36=1,FORMS!$C38&amp;" "&amp;FORMS!$D38&amp;" "&amp;FORMS!$F38&amp;" "&amp;FORMS!$G38&amp;" / "&amp;FORMS!#REF!,"")</f>
        <v/>
      </c>
      <c r="E31" s="27" t="str">
        <f>IF(AMOUNT!$A36=1,FORMS!$L38,"")</f>
        <v/>
      </c>
      <c r="F31" s="27" t="str">
        <f>IF(AMOUNT!$A36=1,(COUNTIF(FORMS!$M38:$O38,"SINGLE")),"")</f>
        <v/>
      </c>
      <c r="G31" s="27" t="str">
        <f>IF(AMOUNT!$A36=1,(COUNTIF(FORMS!$M38:$O38,"TWIN")),"")</f>
        <v/>
      </c>
      <c r="H31" s="28"/>
      <c r="I31" s="28" t="str">
        <f>IF(AMOUNT!$A36=1,(COUNTIF(FORMS!$M38:$O38,"ALONE IN TWIIN")),"")</f>
        <v/>
      </c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</row>
    <row r="32" spans="1:27" s="2" customFormat="1" x14ac:dyDescent="0.3">
      <c r="A32" s="75"/>
      <c r="B32" s="26" t="str">
        <f>IF(AMOUNT!$A37=1,VLOOKUP(AMOUNT!$D$9,BASE!$A$2:$D$204,3,FALSE),"")</f>
        <v/>
      </c>
      <c r="C32" s="27" t="str">
        <f>IF(AMOUNT!$A37=1,VLOOKUP(AMOUNT!$D$9,BASE!$A$2:$E$204,5,FALSE),"")</f>
        <v/>
      </c>
      <c r="D32" s="27" t="str">
        <f>IF(AMOUNT!$A37=1,FORMS!$C39&amp;" "&amp;FORMS!$D39&amp;" "&amp;FORMS!$F39&amp;" "&amp;FORMS!$G39&amp;" / "&amp;FORMS!#REF!,"")</f>
        <v/>
      </c>
      <c r="E32" s="27" t="str">
        <f>IF(AMOUNT!$A37=1,FORMS!$L39,"")</f>
        <v/>
      </c>
      <c r="F32" s="27" t="str">
        <f>IF(AMOUNT!$A37=1,(COUNTIF(FORMS!$M39:$O39,"SINGLE")),"")</f>
        <v/>
      </c>
      <c r="G32" s="27" t="str">
        <f>IF(AMOUNT!$A37=1,(COUNTIF(FORMS!$M39:$O39,"TWIN")),"")</f>
        <v/>
      </c>
      <c r="H32" s="28"/>
      <c r="I32" s="28" t="str">
        <f>IF(AMOUNT!$A37=1,(COUNTIF(FORMS!$M39:$O39,"ALONE IN TWIIN")),"")</f>
        <v/>
      </c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</row>
    <row r="33" spans="1:27" s="2" customFormat="1" x14ac:dyDescent="0.3">
      <c r="A33" s="75"/>
      <c r="B33" s="26" t="str">
        <f>IF(AMOUNT!$A38=1,VLOOKUP(AMOUNT!$D$9,BASE!$A$2:$D$204,3,FALSE),"")</f>
        <v/>
      </c>
      <c r="C33" s="27" t="str">
        <f>IF(AMOUNT!$A38=1,VLOOKUP(AMOUNT!$D$9,BASE!$A$2:$E$204,5,FALSE),"")</f>
        <v/>
      </c>
      <c r="D33" s="27" t="str">
        <f>IF(AMOUNT!$A38=1,FORMS!$C40&amp;" "&amp;FORMS!$D40&amp;" "&amp;FORMS!$F40&amp;" "&amp;FORMS!$G40&amp;" / "&amp;FORMS!#REF!,"")</f>
        <v/>
      </c>
      <c r="E33" s="27" t="str">
        <f>IF(AMOUNT!$A38=1,FORMS!$L40,"")</f>
        <v/>
      </c>
      <c r="F33" s="27" t="str">
        <f>IF(AMOUNT!$A38=1,(COUNTIF(FORMS!$M40:$O40,"SINGLE")),"")</f>
        <v/>
      </c>
      <c r="G33" s="27" t="str">
        <f>IF(AMOUNT!$A38=1,(COUNTIF(FORMS!$M40:$O40,"TWIN")),"")</f>
        <v/>
      </c>
      <c r="H33" s="28"/>
      <c r="I33" s="28" t="str">
        <f>IF(AMOUNT!$A38=1,(COUNTIF(FORMS!$M40:$O40,"ALONE IN TWIIN")),"")</f>
        <v/>
      </c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</row>
    <row r="34" spans="1:27" s="2" customFormat="1" x14ac:dyDescent="0.3">
      <c r="A34" s="75"/>
      <c r="B34" s="26" t="str">
        <f>IF(AMOUNT!$A39=1,VLOOKUP(AMOUNT!$D$9,BASE!$A$2:$D$204,3,FALSE),"")</f>
        <v/>
      </c>
      <c r="C34" s="27" t="str">
        <f>IF(AMOUNT!$A39=1,VLOOKUP(AMOUNT!$D$9,BASE!$A$2:$E$204,5,FALSE),"")</f>
        <v/>
      </c>
      <c r="D34" s="27" t="str">
        <f>IF(AMOUNT!$A39=1,FORMS!$C41&amp;" "&amp;FORMS!$D41&amp;" "&amp;FORMS!$F41&amp;" "&amp;FORMS!$G41&amp;" / "&amp;FORMS!#REF!,"")</f>
        <v/>
      </c>
      <c r="E34" s="27" t="str">
        <f>IF(AMOUNT!$A39=1,FORMS!$L41,"")</f>
        <v/>
      </c>
      <c r="F34" s="27" t="str">
        <f>IF(AMOUNT!$A39=1,(COUNTIF(FORMS!$M41:$O41,"SINGLE")),"")</f>
        <v/>
      </c>
      <c r="G34" s="27" t="str">
        <f>IF(AMOUNT!$A39=1,(COUNTIF(FORMS!$M41:$O41,"TWIN")),"")</f>
        <v/>
      </c>
      <c r="H34" s="28"/>
      <c r="I34" s="28" t="str">
        <f>IF(AMOUNT!$A39=1,(COUNTIF(FORMS!$M41:$O41,"ALONE IN TWIIN")),"")</f>
        <v/>
      </c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</row>
    <row r="35" spans="1:27" s="2" customFormat="1" x14ac:dyDescent="0.3">
      <c r="A35" s="75"/>
      <c r="B35" s="26" t="str">
        <f>IF(AMOUNT!$A40=1,VLOOKUP(AMOUNT!$D$9,BASE!$A$2:$D$204,3,FALSE),"")</f>
        <v/>
      </c>
      <c r="C35" s="27" t="str">
        <f>IF(AMOUNT!$A40=1,VLOOKUP(AMOUNT!$D$9,BASE!$A$2:$E$204,5,FALSE),"")</f>
        <v/>
      </c>
      <c r="D35" s="27" t="str">
        <f>IF(AMOUNT!$A40=1,FORMS!$C42&amp;" "&amp;FORMS!$D42&amp;" "&amp;FORMS!$F42&amp;" "&amp;FORMS!$G42&amp;" / "&amp;FORMS!#REF!,"")</f>
        <v/>
      </c>
      <c r="E35" s="27" t="str">
        <f>IF(AMOUNT!$A40=1,FORMS!$L42,"")</f>
        <v/>
      </c>
      <c r="F35" s="27" t="str">
        <f>IF(AMOUNT!$A40=1,(COUNTIF(FORMS!$M42:$O42,"SINGLE")),"")</f>
        <v/>
      </c>
      <c r="G35" s="27" t="str">
        <f>IF(AMOUNT!$A40=1,(COUNTIF(FORMS!$M42:$O42,"TWIN")),"")</f>
        <v/>
      </c>
      <c r="H35" s="28"/>
      <c r="I35" s="28" t="str">
        <f>IF(AMOUNT!$A40=1,(COUNTIF(FORMS!$M42:$O42,"ALONE IN TWIIN")),"")</f>
        <v/>
      </c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</row>
    <row r="36" spans="1:27" s="2" customFormat="1" x14ac:dyDescent="0.3">
      <c r="A36" s="75"/>
      <c r="B36" s="26" t="str">
        <f>IF(AMOUNT!$A41=1,VLOOKUP(AMOUNT!$D$9,BASE!$A$2:$D$204,3,FALSE),"")</f>
        <v/>
      </c>
      <c r="C36" s="27" t="str">
        <f>IF(AMOUNT!$A41=1,VLOOKUP(AMOUNT!$D$9,BASE!$A$2:$E$204,5,FALSE),"")</f>
        <v/>
      </c>
      <c r="D36" s="27" t="str">
        <f>IF(AMOUNT!$A41=1,FORMS!$C43&amp;" "&amp;FORMS!$D43&amp;" "&amp;FORMS!$F43&amp;" "&amp;FORMS!$G43&amp;" / "&amp;FORMS!#REF!,"")</f>
        <v/>
      </c>
      <c r="E36" s="27" t="str">
        <f>IF(AMOUNT!$A41=1,FORMS!$L43,"")</f>
        <v/>
      </c>
      <c r="F36" s="27" t="str">
        <f>IF(AMOUNT!$A41=1,(COUNTIF(FORMS!$M43:$O43,"SINGLE")),"")</f>
        <v/>
      </c>
      <c r="G36" s="27" t="str">
        <f>IF(AMOUNT!$A41=1,(COUNTIF(FORMS!$M43:$O43,"TWIN")),"")</f>
        <v/>
      </c>
      <c r="H36" s="28"/>
      <c r="I36" s="28" t="str">
        <f>IF(AMOUNT!$A41=1,(COUNTIF(FORMS!$M43:$O43,"ALONE IN TWIIN")),"")</f>
        <v/>
      </c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</row>
    <row r="37" spans="1:27" s="2" customFormat="1" x14ac:dyDescent="0.3">
      <c r="A37" s="75"/>
      <c r="B37" s="26" t="str">
        <f>IF(AMOUNT!$A42=1,VLOOKUP(AMOUNT!$D$9,BASE!$A$2:$D$204,3,FALSE),"")</f>
        <v/>
      </c>
      <c r="C37" s="27" t="str">
        <f>IF(AMOUNT!$A42=1,VLOOKUP(AMOUNT!$D$9,BASE!$A$2:$E$204,5,FALSE),"")</f>
        <v/>
      </c>
      <c r="D37" s="27" t="str">
        <f>IF(AMOUNT!$A42=1,FORMS!$C44&amp;" "&amp;FORMS!$D44&amp;" "&amp;FORMS!$F44&amp;" "&amp;FORMS!$G44&amp;" / "&amp;FORMS!#REF!,"")</f>
        <v/>
      </c>
      <c r="E37" s="27" t="str">
        <f>IF(AMOUNT!$A42=1,FORMS!$L44,"")</f>
        <v/>
      </c>
      <c r="F37" s="27" t="str">
        <f>IF(AMOUNT!$A42=1,(COUNTIF(FORMS!$M44:$O44,"SINGLE")),"")</f>
        <v/>
      </c>
      <c r="G37" s="27" t="str">
        <f>IF(AMOUNT!$A42=1,(COUNTIF(FORMS!$M44:$O44,"TWIN")),"")</f>
        <v/>
      </c>
      <c r="H37" s="28"/>
      <c r="I37" s="28" t="str">
        <f>IF(AMOUNT!$A42=1,(COUNTIF(FORMS!$M44:$O44,"ALONE IN TWIIN")),"")</f>
        <v/>
      </c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</row>
    <row r="38" spans="1:27" s="2" customFormat="1" x14ac:dyDescent="0.3">
      <c r="A38" s="75"/>
      <c r="B38" s="26" t="str">
        <f>IF(AMOUNT!$A43=1,VLOOKUP(AMOUNT!$D$9,BASE!$A$2:$D$204,3,FALSE),"")</f>
        <v/>
      </c>
      <c r="C38" s="27" t="str">
        <f>IF(AMOUNT!$A43=1,VLOOKUP(AMOUNT!$D$9,BASE!$A$2:$E$204,5,FALSE),"")</f>
        <v/>
      </c>
      <c r="D38" s="27" t="str">
        <f>IF(AMOUNT!$A43=1,FORMS!$C45&amp;" "&amp;FORMS!$D45&amp;" "&amp;FORMS!$F45&amp;" "&amp;FORMS!$G45&amp;" / "&amp;FORMS!#REF!,"")</f>
        <v/>
      </c>
      <c r="E38" s="27" t="str">
        <f>IF(AMOUNT!$A43=1,FORMS!$L45,"")</f>
        <v/>
      </c>
      <c r="F38" s="27" t="str">
        <f>IF(AMOUNT!$A43=1,(COUNTIF(FORMS!$M45:$O45,"SINGLE")),"")</f>
        <v/>
      </c>
      <c r="G38" s="27" t="str">
        <f>IF(AMOUNT!$A43=1,(COUNTIF(FORMS!$M45:$O45,"TWIN")),"")</f>
        <v/>
      </c>
      <c r="H38" s="28"/>
      <c r="I38" s="28" t="str">
        <f>IF(AMOUNT!$A43=1,(COUNTIF(FORMS!$M45:$O45,"ALONE IN TWIIN")),"")</f>
        <v/>
      </c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</row>
    <row r="39" spans="1:27" s="2" customFormat="1" x14ac:dyDescent="0.3">
      <c r="A39" s="75"/>
      <c r="B39" s="26" t="str">
        <f>IF(AMOUNT!$A44=1,VLOOKUP(AMOUNT!$D$9,BASE!$A$2:$D$204,3,FALSE),"")</f>
        <v/>
      </c>
      <c r="C39" s="27" t="str">
        <f>IF(AMOUNT!$A44=1,VLOOKUP(AMOUNT!$D$9,BASE!$A$2:$E$204,5,FALSE),"")</f>
        <v/>
      </c>
      <c r="D39" s="27" t="str">
        <f>IF(AMOUNT!$A44=1,FORMS!$C46&amp;" "&amp;FORMS!$D46&amp;" "&amp;FORMS!$F46&amp;" "&amp;FORMS!$G46&amp;" / "&amp;FORMS!#REF!,"")</f>
        <v/>
      </c>
      <c r="E39" s="27" t="str">
        <f>IF(AMOUNT!$A44=1,FORMS!$L46,"")</f>
        <v/>
      </c>
      <c r="F39" s="27" t="str">
        <f>IF(AMOUNT!$A44=1,(COUNTIF(FORMS!$M46:$O46,"SINGLE")),"")</f>
        <v/>
      </c>
      <c r="G39" s="27" t="str">
        <f>IF(AMOUNT!$A44=1,(COUNTIF(FORMS!$M46:$O46,"TWIN")),"")</f>
        <v/>
      </c>
      <c r="H39" s="28"/>
      <c r="I39" s="28" t="str">
        <f>IF(AMOUNT!$A44=1,(COUNTIF(FORMS!$M46:$O46,"ALONE IN TWIIN")),"")</f>
        <v/>
      </c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</row>
    <row r="40" spans="1:27" s="2" customFormat="1" x14ac:dyDescent="0.3">
      <c r="A40" s="75"/>
      <c r="B40" s="26" t="str">
        <f>IF(AMOUNT!$A45=1,VLOOKUP(AMOUNT!$D$9,BASE!$A$2:$D$204,3,FALSE),"")</f>
        <v/>
      </c>
      <c r="C40" s="27" t="str">
        <f>IF(AMOUNT!$A45=1,VLOOKUP(AMOUNT!$D$9,BASE!$A$2:$E$204,5,FALSE),"")</f>
        <v/>
      </c>
      <c r="D40" s="27" t="str">
        <f>IF(AMOUNT!$A45=1,FORMS!$C47&amp;" "&amp;FORMS!$D47&amp;" "&amp;FORMS!$F47&amp;" "&amp;FORMS!$G47&amp;" / "&amp;FORMS!#REF!,"")</f>
        <v/>
      </c>
      <c r="E40" s="27" t="str">
        <f>IF(AMOUNT!$A45=1,FORMS!$L47,"")</f>
        <v/>
      </c>
      <c r="F40" s="27" t="str">
        <f>IF(AMOUNT!$A45=1,(COUNTIF(FORMS!$M47:$O47,"SINGLE")),"")</f>
        <v/>
      </c>
      <c r="G40" s="27" t="str">
        <f>IF(AMOUNT!$A45=1,(COUNTIF(FORMS!$M47:$O47,"TWIN")),"")</f>
        <v/>
      </c>
      <c r="H40" s="28"/>
      <c r="I40" s="28" t="str">
        <f>IF(AMOUNT!$A45=1,(COUNTIF(FORMS!$M47:$O47,"ALONE IN TWIIN")),"")</f>
        <v/>
      </c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</row>
    <row r="41" spans="1:27" s="2" customFormat="1" x14ac:dyDescent="0.3">
      <c r="A41" s="75"/>
      <c r="B41" s="26" t="str">
        <f>IF(AMOUNT!$A46=1,VLOOKUP(AMOUNT!$D$9,BASE!$A$2:$D$204,3,FALSE),"")</f>
        <v/>
      </c>
      <c r="C41" s="27" t="str">
        <f>IF(AMOUNT!$A46=1,VLOOKUP(AMOUNT!$D$9,BASE!$A$2:$E$204,5,FALSE),"")</f>
        <v/>
      </c>
      <c r="D41" s="27" t="str">
        <f>IF(AMOUNT!$A46=1,FORMS!$C48&amp;" "&amp;FORMS!$D48&amp;" "&amp;FORMS!$F48&amp;" "&amp;FORMS!$G48&amp;" / "&amp;FORMS!#REF!,"")</f>
        <v/>
      </c>
      <c r="E41" s="27" t="str">
        <f>IF(AMOUNT!$A46=1,FORMS!$L48,"")</f>
        <v/>
      </c>
      <c r="F41" s="27" t="str">
        <f>IF(AMOUNT!$A46=1,(COUNTIF(FORMS!$M48:$O48,"SINGLE")),"")</f>
        <v/>
      </c>
      <c r="G41" s="27" t="str">
        <f>IF(AMOUNT!$A46=1,(COUNTIF(FORMS!$M48:$O48,"TWIN")),"")</f>
        <v/>
      </c>
      <c r="H41" s="28"/>
      <c r="I41" s="28" t="str">
        <f>IF(AMOUNT!$A46=1,(COUNTIF(FORMS!$M48:$O48,"ALONE IN TWIIN")),"")</f>
        <v/>
      </c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</row>
    <row r="42" spans="1:27" s="2" customFormat="1" x14ac:dyDescent="0.3">
      <c r="A42" s="75"/>
      <c r="B42" s="26" t="str">
        <f>IF(AMOUNT!$A47=1,VLOOKUP(AMOUNT!$D$9,BASE!$A$2:$D$204,3,FALSE),"")</f>
        <v/>
      </c>
      <c r="C42" s="27" t="str">
        <f>IF(AMOUNT!$A47=1,VLOOKUP(AMOUNT!$D$9,BASE!$A$2:$E$204,5,FALSE),"")</f>
        <v/>
      </c>
      <c r="D42" s="27" t="str">
        <f>IF(AMOUNT!$A47=1,FORMS!$C49&amp;" "&amp;FORMS!$D49&amp;" "&amp;FORMS!$F49&amp;" "&amp;FORMS!$G49&amp;" / "&amp;FORMS!#REF!,"")</f>
        <v/>
      </c>
      <c r="E42" s="27" t="str">
        <f>IF(AMOUNT!$A47=1,FORMS!$L49,"")</f>
        <v/>
      </c>
      <c r="F42" s="27" t="str">
        <f>IF(AMOUNT!$A47=1,(COUNTIF(FORMS!$M49:$O49,"SINGLE")),"")</f>
        <v/>
      </c>
      <c r="G42" s="27" t="str">
        <f>IF(AMOUNT!$A47=1,(COUNTIF(FORMS!$M49:$O49,"TWIN")),"")</f>
        <v/>
      </c>
      <c r="H42" s="28"/>
      <c r="I42" s="28" t="str">
        <f>IF(AMOUNT!$A47=1,(COUNTIF(FORMS!$M49:$O49,"ALONE IN TWIIN")),"")</f>
        <v/>
      </c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</row>
    <row r="43" spans="1:27" s="2" customFormat="1" x14ac:dyDescent="0.3">
      <c r="A43" s="75"/>
      <c r="B43" s="26" t="str">
        <f>IF(AMOUNT!$A48=1,VLOOKUP(AMOUNT!$D$9,BASE!$A$2:$D$204,3,FALSE),"")</f>
        <v/>
      </c>
      <c r="C43" s="27" t="str">
        <f>IF(AMOUNT!$A48=1,VLOOKUP(AMOUNT!$D$9,BASE!$A$2:$E$204,5,FALSE),"")</f>
        <v/>
      </c>
      <c r="D43" s="27" t="str">
        <f>IF(AMOUNT!$A48=1,FORMS!$C50&amp;" "&amp;FORMS!$D50&amp;" "&amp;FORMS!$F50&amp;" "&amp;FORMS!$G50&amp;" / "&amp;FORMS!#REF!,"")</f>
        <v/>
      </c>
      <c r="E43" s="27" t="str">
        <f>IF(AMOUNT!$A48=1,FORMS!$L50,"")</f>
        <v/>
      </c>
      <c r="F43" s="27" t="str">
        <f>IF(AMOUNT!$A48=1,(COUNTIF(FORMS!$M50:$O50,"SINGLE")),"")</f>
        <v/>
      </c>
      <c r="G43" s="27" t="str">
        <f>IF(AMOUNT!$A48=1,(COUNTIF(FORMS!$M50:$O50,"TWIN")),"")</f>
        <v/>
      </c>
      <c r="H43" s="28"/>
      <c r="I43" s="28" t="str">
        <f>IF(AMOUNT!$A48=1,(COUNTIF(FORMS!$M50:$O50,"ALONE IN TWIIN")),"")</f>
        <v/>
      </c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</row>
    <row r="44" spans="1:27" s="2" customFormat="1" x14ac:dyDescent="0.3">
      <c r="A44" s="75"/>
      <c r="B44" s="26" t="str">
        <f>IF(AMOUNT!$A49=1,VLOOKUP(AMOUNT!$D$9,BASE!$A$2:$D$204,3,FALSE),"")</f>
        <v/>
      </c>
      <c r="C44" s="27" t="str">
        <f>IF(AMOUNT!$A49=1,VLOOKUP(AMOUNT!$D$9,BASE!$A$2:$E$204,5,FALSE),"")</f>
        <v/>
      </c>
      <c r="D44" s="27" t="str">
        <f>IF(AMOUNT!$A49=1,FORMS!$C51&amp;" "&amp;FORMS!$D51&amp;" "&amp;FORMS!$F51&amp;" "&amp;FORMS!$G51&amp;" / "&amp;FORMS!#REF!,"")</f>
        <v/>
      </c>
      <c r="E44" s="27" t="str">
        <f>IF(AMOUNT!$A49=1,FORMS!$L51,"")</f>
        <v/>
      </c>
      <c r="F44" s="27" t="str">
        <f>IF(AMOUNT!$A49=1,(COUNTIF(FORMS!$M51:$O51,"SINGLE")),"")</f>
        <v/>
      </c>
      <c r="G44" s="27" t="str">
        <f>IF(AMOUNT!$A49=1,(COUNTIF(FORMS!$M51:$O51,"TWIN")),"")</f>
        <v/>
      </c>
      <c r="H44" s="28"/>
      <c r="I44" s="28" t="str">
        <f>IF(AMOUNT!$A49=1,(COUNTIF(FORMS!$M51:$O51,"ALONE IN TWIIN")),"")</f>
        <v/>
      </c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</row>
    <row r="45" spans="1:27" s="2" customFormat="1" x14ac:dyDescent="0.3">
      <c r="A45" s="75"/>
      <c r="B45" s="26" t="str">
        <f>IF(AMOUNT!$A50=1,VLOOKUP(AMOUNT!$D$9,BASE!$A$2:$D$204,3,FALSE),"")</f>
        <v/>
      </c>
      <c r="C45" s="27" t="str">
        <f>IF(AMOUNT!$A50=1,VLOOKUP(AMOUNT!$D$9,BASE!$A$2:$E$204,5,FALSE),"")</f>
        <v/>
      </c>
      <c r="D45" s="27" t="str">
        <f>IF(AMOUNT!$A50=1,FORMS!$C52&amp;" "&amp;FORMS!$D52&amp;" "&amp;FORMS!$F52&amp;" "&amp;FORMS!$G52&amp;" / "&amp;FORMS!#REF!,"")</f>
        <v/>
      </c>
      <c r="E45" s="27" t="str">
        <f>IF(AMOUNT!$A50=1,FORMS!$L52,"")</f>
        <v/>
      </c>
      <c r="F45" s="27" t="str">
        <f>IF(AMOUNT!$A50=1,(COUNTIF(FORMS!$M52:$O52,"SINGLE")),"")</f>
        <v/>
      </c>
      <c r="G45" s="27" t="str">
        <f>IF(AMOUNT!$A50=1,(COUNTIF(FORMS!$M52:$O52,"TWIN")),"")</f>
        <v/>
      </c>
      <c r="H45" s="28"/>
      <c r="I45" s="28" t="str">
        <f>IF(AMOUNT!$A50=1,(COUNTIF(FORMS!$M52:$O52,"ALONE IN TWIIN")),"")</f>
        <v/>
      </c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</row>
    <row r="46" spans="1:27" s="2" customFormat="1" x14ac:dyDescent="0.3">
      <c r="A46" s="75"/>
      <c r="B46" s="26" t="str">
        <f>IF(AMOUNT!$A51=1,VLOOKUP(AMOUNT!$D$9,BASE!$A$2:$D$204,3,FALSE),"")</f>
        <v/>
      </c>
      <c r="C46" s="27" t="str">
        <f>IF(AMOUNT!$A51=1,VLOOKUP(AMOUNT!$D$9,BASE!$A$2:$E$204,5,FALSE),"")</f>
        <v/>
      </c>
      <c r="D46" s="27" t="str">
        <f>IF(AMOUNT!$A51=1,FORMS!$C53&amp;" "&amp;FORMS!$D53&amp;" "&amp;FORMS!$F53&amp;" "&amp;FORMS!$G53&amp;" / "&amp;FORMS!#REF!,"")</f>
        <v/>
      </c>
      <c r="E46" s="27" t="str">
        <f>IF(AMOUNT!$A51=1,FORMS!$L53,"")</f>
        <v/>
      </c>
      <c r="F46" s="27" t="str">
        <f>IF(AMOUNT!$A51=1,(COUNTIF(FORMS!$M53:$O53,"SINGLE")),"")</f>
        <v/>
      </c>
      <c r="G46" s="27" t="str">
        <f>IF(AMOUNT!$A51=1,(COUNTIF(FORMS!$M53:$O53,"TWIN")),"")</f>
        <v/>
      </c>
      <c r="H46" s="28"/>
      <c r="I46" s="28" t="str">
        <f>IF(AMOUNT!$A51=1,(COUNTIF(FORMS!$M53:$O53,"ALONE IN TWIIN")),"")</f>
        <v/>
      </c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</row>
    <row r="47" spans="1:27" s="2" customFormat="1" x14ac:dyDescent="0.3">
      <c r="A47" s="75"/>
      <c r="B47" s="26" t="str">
        <f>IF(AMOUNT!$A52=1,VLOOKUP(AMOUNT!$D$9,BASE!$A$2:$D$204,3,FALSE),"")</f>
        <v/>
      </c>
      <c r="C47" s="27" t="str">
        <f>IF(AMOUNT!$A52=1,VLOOKUP(AMOUNT!$D$9,BASE!$A$2:$E$204,5,FALSE),"")</f>
        <v/>
      </c>
      <c r="D47" s="27" t="str">
        <f>IF(AMOUNT!$A52=1,FORMS!$C54&amp;" "&amp;FORMS!$D54&amp;" "&amp;FORMS!$F54&amp;" "&amp;FORMS!$G54&amp;" / "&amp;FORMS!#REF!,"")</f>
        <v/>
      </c>
      <c r="E47" s="27" t="str">
        <f>IF(AMOUNT!$A52=1,FORMS!$L54,"")</f>
        <v/>
      </c>
      <c r="F47" s="27" t="str">
        <f>IF(AMOUNT!$A52=1,(COUNTIF(FORMS!$M54:$O54,"SINGLE")),"")</f>
        <v/>
      </c>
      <c r="G47" s="27" t="str">
        <f>IF(AMOUNT!$A52=1,(COUNTIF(FORMS!$M54:$O54,"TWIN")),"")</f>
        <v/>
      </c>
      <c r="H47" s="28"/>
      <c r="I47" s="28" t="str">
        <f>IF(AMOUNT!$A52=1,(COUNTIF(FORMS!$M54:$O54,"ALONE IN TWIIN")),"")</f>
        <v/>
      </c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</row>
    <row r="48" spans="1:27" s="2" customFormat="1" x14ac:dyDescent="0.3">
      <c r="A48" s="75"/>
      <c r="B48" s="26" t="str">
        <f>IF(AMOUNT!$A53=1,VLOOKUP(AMOUNT!$D$9,BASE!$A$2:$D$204,3,FALSE),"")</f>
        <v/>
      </c>
      <c r="C48" s="27" t="str">
        <f>IF(AMOUNT!$A53=1,VLOOKUP(AMOUNT!$D$9,BASE!$A$2:$E$204,5,FALSE),"")</f>
        <v/>
      </c>
      <c r="D48" s="27" t="str">
        <f>IF(AMOUNT!$A53=1,FORMS!$C55&amp;" "&amp;FORMS!$D55&amp;" "&amp;FORMS!$F55&amp;" "&amp;FORMS!$G55&amp;" / "&amp;FORMS!#REF!,"")</f>
        <v/>
      </c>
      <c r="E48" s="27" t="str">
        <f>IF(AMOUNT!$A53=1,FORMS!$L55,"")</f>
        <v/>
      </c>
      <c r="F48" s="27" t="str">
        <f>IF(AMOUNT!$A53=1,(COUNTIF(FORMS!$M55:$O55,"SINGLE")),"")</f>
        <v/>
      </c>
      <c r="G48" s="27" t="str">
        <f>IF(AMOUNT!$A53=1,(COUNTIF(FORMS!$M55:$O55,"TWIN")),"")</f>
        <v/>
      </c>
      <c r="H48" s="28"/>
      <c r="I48" s="28" t="str">
        <f>IF(AMOUNT!$A53=1,(COUNTIF(FORMS!$M55:$O55,"ALONE IN TWIIN")),"")</f>
        <v/>
      </c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</row>
    <row r="49" spans="1:27" s="2" customFormat="1" x14ac:dyDescent="0.3">
      <c r="A49" s="75"/>
      <c r="B49" s="26" t="str">
        <f>IF(AMOUNT!$A54=1,VLOOKUP(AMOUNT!$D$9,BASE!$A$2:$D$204,3,FALSE),"")</f>
        <v/>
      </c>
      <c r="C49" s="27" t="str">
        <f>IF(AMOUNT!$A54=1,VLOOKUP(AMOUNT!$D$9,BASE!$A$2:$E$204,5,FALSE),"")</f>
        <v/>
      </c>
      <c r="D49" s="27" t="str">
        <f>IF(AMOUNT!$A54=1,FORMS!$C56&amp;" "&amp;FORMS!$D56&amp;" "&amp;FORMS!$F56&amp;" "&amp;FORMS!$G56&amp;" / "&amp;FORMS!#REF!,"")</f>
        <v/>
      </c>
      <c r="E49" s="27" t="str">
        <f>IF(AMOUNT!$A54=1,FORMS!$L56,"")</f>
        <v/>
      </c>
      <c r="F49" s="27" t="str">
        <f>IF(AMOUNT!$A54=1,(COUNTIF(FORMS!$M56:$O56,"SINGLE")),"")</f>
        <v/>
      </c>
      <c r="G49" s="27" t="str">
        <f>IF(AMOUNT!$A54=1,(COUNTIF(FORMS!$M56:$O56,"TWIN")),"")</f>
        <v/>
      </c>
      <c r="H49" s="28"/>
      <c r="I49" s="28" t="str">
        <f>IF(AMOUNT!$A54=1,(COUNTIF(FORMS!$M56:$O56,"ALONE IN TWIIN")),"")</f>
        <v/>
      </c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</row>
    <row r="50" spans="1:27" s="2" customFormat="1" x14ac:dyDescent="0.3">
      <c r="A50" s="75"/>
      <c r="B50" s="26" t="str">
        <f>IF(AMOUNT!$A55=1,VLOOKUP(AMOUNT!$D$9,BASE!$A$2:$D$204,3,FALSE),"")</f>
        <v/>
      </c>
      <c r="C50" s="27" t="str">
        <f>IF(AMOUNT!$A55=1,VLOOKUP(AMOUNT!$D$9,BASE!$A$2:$E$204,5,FALSE),"")</f>
        <v/>
      </c>
      <c r="D50" s="27" t="str">
        <f>IF(AMOUNT!$A55=1,FORMS!$C57&amp;" "&amp;FORMS!$D57&amp;" "&amp;FORMS!$F57&amp;" "&amp;FORMS!$G57&amp;" / "&amp;FORMS!#REF!,"")</f>
        <v/>
      </c>
      <c r="E50" s="27" t="str">
        <f>IF(AMOUNT!$A55=1,FORMS!$L57,"")</f>
        <v/>
      </c>
      <c r="F50" s="27" t="str">
        <f>IF(AMOUNT!$A55=1,(COUNTIF(FORMS!$M57:$O57,"SINGLE")),"")</f>
        <v/>
      </c>
      <c r="G50" s="27" t="str">
        <f>IF(AMOUNT!$A55=1,(COUNTIF(FORMS!$M57:$O57,"TWIN")),"")</f>
        <v/>
      </c>
      <c r="H50" s="28"/>
      <c r="I50" s="28" t="str">
        <f>IF(AMOUNT!$A55=1,(COUNTIF(FORMS!$M57:$O57,"ALONE IN TWIIN")),"")</f>
        <v/>
      </c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</row>
    <row r="51" spans="1:27" s="2" customFormat="1" x14ac:dyDescent="0.3">
      <c r="A51" s="75"/>
      <c r="B51" s="26" t="str">
        <f>IF(AMOUNT!$A56=1,VLOOKUP(AMOUNT!$D$9,BASE!$A$2:$D$204,3,FALSE),"")</f>
        <v/>
      </c>
      <c r="C51" s="27" t="str">
        <f>IF(AMOUNT!$A56=1,VLOOKUP(AMOUNT!$D$9,BASE!$A$2:$E$204,5,FALSE),"")</f>
        <v/>
      </c>
      <c r="D51" s="27" t="str">
        <f>IF(AMOUNT!$A56=1,FORMS!$C58&amp;" "&amp;FORMS!$D58&amp;" "&amp;FORMS!$F58&amp;" "&amp;FORMS!$G58&amp;" / "&amp;FORMS!#REF!,"")</f>
        <v/>
      </c>
      <c r="E51" s="27" t="str">
        <f>IF(AMOUNT!$A56=1,FORMS!$L58,"")</f>
        <v/>
      </c>
      <c r="F51" s="27" t="str">
        <f>IF(AMOUNT!$A56=1,(COUNTIF(FORMS!$M58:$O58,"SINGLE")),"")</f>
        <v/>
      </c>
      <c r="G51" s="27" t="str">
        <f>IF(AMOUNT!$A56=1,(COUNTIF(FORMS!$M58:$O58,"TWIN")),"")</f>
        <v/>
      </c>
      <c r="H51" s="28"/>
      <c r="I51" s="28" t="str">
        <f>IF(AMOUNT!$A56=1,(COUNTIF(FORMS!$M58:$O58,"ALONE IN TWIIN")),"")</f>
        <v/>
      </c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</row>
    <row r="52" spans="1:27" s="2" customFormat="1" x14ac:dyDescent="0.3">
      <c r="A52" s="75"/>
      <c r="B52" s="26" t="str">
        <f>IF(AMOUNT!$A57=1,VLOOKUP(AMOUNT!$D$9,BASE!$A$2:$D$204,3,FALSE),"")</f>
        <v/>
      </c>
      <c r="C52" s="27" t="str">
        <f>IF(AMOUNT!$A57=1,VLOOKUP(AMOUNT!$D$9,BASE!$A$2:$E$204,5,FALSE),"")</f>
        <v/>
      </c>
      <c r="D52" s="27" t="str">
        <f>IF(AMOUNT!$A57=1,FORMS!$C59&amp;" "&amp;FORMS!$D59&amp;" "&amp;FORMS!$F59&amp;" "&amp;FORMS!$G59&amp;" / "&amp;FORMS!#REF!,"")</f>
        <v/>
      </c>
      <c r="E52" s="27" t="str">
        <f>IF(AMOUNT!$A57=1,FORMS!$L59,"")</f>
        <v/>
      </c>
      <c r="F52" s="27" t="str">
        <f>IF(AMOUNT!$A57=1,(COUNTIF(FORMS!$M59:$O59,"SINGLE")),"")</f>
        <v/>
      </c>
      <c r="G52" s="27" t="str">
        <f>IF(AMOUNT!$A57=1,(COUNTIF(FORMS!$M59:$O59,"TWIN")),"")</f>
        <v/>
      </c>
      <c r="H52" s="28"/>
      <c r="I52" s="28" t="str">
        <f>IF(AMOUNT!$A57=1,(COUNTIF(FORMS!$M59:$O59,"ALONE IN TWIIN")),"")</f>
        <v/>
      </c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</row>
    <row r="53" spans="1:27" s="2" customFormat="1" x14ac:dyDescent="0.3">
      <c r="A53" s="75"/>
      <c r="B53" s="26" t="str">
        <f>IF(AMOUNT!$A58=1,VLOOKUP(AMOUNT!$D$9,BASE!$A$2:$D$204,3,FALSE),"")</f>
        <v/>
      </c>
      <c r="C53" s="27" t="str">
        <f>IF(AMOUNT!$A58=1,VLOOKUP(AMOUNT!$D$9,BASE!$A$2:$E$204,5,FALSE),"")</f>
        <v/>
      </c>
      <c r="D53" s="27" t="str">
        <f>IF(AMOUNT!$A58=1,FORMS!$C60&amp;" "&amp;FORMS!$D60&amp;" "&amp;FORMS!$F60&amp;" "&amp;FORMS!$G60&amp;" / "&amp;FORMS!#REF!,"")</f>
        <v/>
      </c>
      <c r="E53" s="27" t="str">
        <f>IF(AMOUNT!$A58=1,FORMS!$L60,"")</f>
        <v/>
      </c>
      <c r="F53" s="27" t="str">
        <f>IF(AMOUNT!$A58=1,(COUNTIF(FORMS!$M60:$O60,"SINGLE")),"")</f>
        <v/>
      </c>
      <c r="G53" s="27" t="str">
        <f>IF(AMOUNT!$A58=1,(COUNTIF(FORMS!$M60:$O60,"TWIN")),"")</f>
        <v/>
      </c>
      <c r="H53" s="28"/>
      <c r="I53" s="28" t="str">
        <f>IF(AMOUNT!$A58=1,(COUNTIF(FORMS!$M60:$O60,"ALONE IN TWIIN")),"")</f>
        <v/>
      </c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</row>
    <row r="54" spans="1:27" s="2" customFormat="1" x14ac:dyDescent="0.3">
      <c r="A54" s="75"/>
      <c r="B54" s="26" t="str">
        <f>IF(AMOUNT!$A59=1,VLOOKUP(AMOUNT!$D$9,BASE!$A$2:$D$204,3,FALSE),"")</f>
        <v/>
      </c>
      <c r="C54" s="27" t="str">
        <f>IF(AMOUNT!$A59=1,VLOOKUP(AMOUNT!$D$9,BASE!$A$2:$E$204,5,FALSE),"")</f>
        <v/>
      </c>
      <c r="D54" s="27" t="str">
        <f>IF(AMOUNT!$A59=1,FORMS!$C61&amp;" "&amp;FORMS!$D61&amp;" "&amp;FORMS!$F61&amp;" "&amp;FORMS!$G61&amp;" / "&amp;FORMS!#REF!,"")</f>
        <v/>
      </c>
      <c r="E54" s="27" t="str">
        <f>IF(AMOUNT!$A59=1,FORMS!$L61,"")</f>
        <v/>
      </c>
      <c r="F54" s="27" t="str">
        <f>IF(AMOUNT!$A59=1,(COUNTIF(FORMS!$M61:$O61,"SINGLE")),"")</f>
        <v/>
      </c>
      <c r="G54" s="27" t="str">
        <f>IF(AMOUNT!$A59=1,(COUNTIF(FORMS!$M61:$O61,"TWIN")),"")</f>
        <v/>
      </c>
      <c r="H54" s="28"/>
      <c r="I54" s="28" t="str">
        <f>IF(AMOUNT!$A59=1,(COUNTIF(FORMS!$M61:$O61,"ALONE IN TWIIN")),"")</f>
        <v/>
      </c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</row>
    <row r="55" spans="1:27" s="2" customFormat="1" x14ac:dyDescent="0.3">
      <c r="A55" s="75"/>
      <c r="B55" s="26" t="str">
        <f>IF(AMOUNT!$A60=1,VLOOKUP(AMOUNT!$D$9,BASE!$A$2:$D$204,3,FALSE),"")</f>
        <v/>
      </c>
      <c r="C55" s="27" t="str">
        <f>IF(AMOUNT!$A60=1,VLOOKUP(AMOUNT!$D$9,BASE!$A$2:$E$204,5,FALSE),"")</f>
        <v/>
      </c>
      <c r="D55" s="27" t="str">
        <f>IF(AMOUNT!$A60=1,FORMS!$C62&amp;" "&amp;FORMS!$D62&amp;" "&amp;FORMS!$F62&amp;" "&amp;FORMS!$G62&amp;" / "&amp;FORMS!#REF!,"")</f>
        <v/>
      </c>
      <c r="E55" s="27" t="str">
        <f>IF(AMOUNT!$A60=1,FORMS!$L62,"")</f>
        <v/>
      </c>
      <c r="F55" s="27" t="str">
        <f>IF(AMOUNT!$A60=1,(COUNTIF(FORMS!$M62:$O62,"SINGLE")),"")</f>
        <v/>
      </c>
      <c r="G55" s="27" t="str">
        <f>IF(AMOUNT!$A60=1,(COUNTIF(FORMS!$M62:$O62,"TWIN")),"")</f>
        <v/>
      </c>
      <c r="H55" s="28"/>
      <c r="I55" s="28" t="str">
        <f>IF(AMOUNT!$A60=1,(COUNTIF(FORMS!$M62:$O62,"ALONE IN TWIIN")),"")</f>
        <v/>
      </c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</row>
    <row r="56" spans="1:27" s="2" customFormat="1" ht="15" thickBot="1" x14ac:dyDescent="0.35">
      <c r="A56" s="75"/>
      <c r="B56" s="29" t="str">
        <f>IF(AMOUNT!$A61=1,VLOOKUP(AMOUNT!$D$9,BASE!$A$2:$D$204,3,FALSE),"")</f>
        <v/>
      </c>
      <c r="C56" s="30" t="str">
        <f>IF(AMOUNT!$A61=1,VLOOKUP(AMOUNT!$D$9,BASE!$A$2:$E$204,5,FALSE),"")</f>
        <v/>
      </c>
      <c r="D56" s="30" t="str">
        <f>IF(AMOUNT!$A61=1,FORMS!$C63&amp;" "&amp;FORMS!$D63&amp;" "&amp;FORMS!$F63&amp;" "&amp;FORMS!$G63&amp;" / "&amp;FORMS!#REF!,"")</f>
        <v/>
      </c>
      <c r="E56" s="30" t="str">
        <f>IF(AMOUNT!$A61=1,FORMS!$L63,"")</f>
        <v/>
      </c>
      <c r="F56" s="30" t="str">
        <f>IF(AMOUNT!$A61=1,(COUNTIF(FORMS!$M63:$O63,"SINGLE")),"")</f>
        <v/>
      </c>
      <c r="G56" s="30" t="str">
        <f>IF(AMOUNT!$A61=1,(COUNTIF(FORMS!$M63:$O63,"TWIN")),"")</f>
        <v/>
      </c>
      <c r="H56" s="31"/>
      <c r="I56" s="31" t="str">
        <f>IF(AMOUNT!$A61=1,(COUNTIF(FORMS!$M63:$O63,"ALONE IN TWIIN")),"")</f>
        <v/>
      </c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</row>
    <row r="57" spans="1:27" s="2" customFormat="1" x14ac:dyDescent="0.3">
      <c r="A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</row>
    <row r="58" spans="1:27" s="2" customFormat="1" x14ac:dyDescent="0.3">
      <c r="A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</row>
    <row r="59" spans="1:27" s="2" customFormat="1" x14ac:dyDescent="0.3">
      <c r="A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</row>
    <row r="60" spans="1:27" s="2" customFormat="1" x14ac:dyDescent="0.3">
      <c r="A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</row>
    <row r="61" spans="1:27" s="2" customFormat="1" x14ac:dyDescent="0.3">
      <c r="A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</row>
    <row r="62" spans="1:27" s="2" customFormat="1" x14ac:dyDescent="0.3">
      <c r="A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</row>
    <row r="63" spans="1:27" s="2" customFormat="1" x14ac:dyDescent="0.3">
      <c r="A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</row>
    <row r="64" spans="1:27" s="2" customFormat="1" x14ac:dyDescent="0.3">
      <c r="A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</row>
    <row r="65" spans="1:27" s="2" customFormat="1" x14ac:dyDescent="0.3">
      <c r="A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</row>
    <row r="66" spans="1:27" s="2" customFormat="1" x14ac:dyDescent="0.3">
      <c r="A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</row>
    <row r="67" spans="1:27" s="2" customFormat="1" x14ac:dyDescent="0.3">
      <c r="A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</row>
    <row r="68" spans="1:27" s="2" customFormat="1" x14ac:dyDescent="0.3">
      <c r="A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</row>
    <row r="69" spans="1:27" s="2" customFormat="1" x14ac:dyDescent="0.3">
      <c r="A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</row>
    <row r="70" spans="1:27" s="2" customFormat="1" x14ac:dyDescent="0.3">
      <c r="A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</row>
    <row r="71" spans="1:27" s="2" customFormat="1" x14ac:dyDescent="0.3">
      <c r="A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</row>
    <row r="72" spans="1:27" s="2" customFormat="1" x14ac:dyDescent="0.3">
      <c r="A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</row>
    <row r="73" spans="1:27" s="2" customFormat="1" x14ac:dyDescent="0.3">
      <c r="A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</row>
    <row r="74" spans="1:27" s="2" customFormat="1" x14ac:dyDescent="0.3">
      <c r="A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</row>
    <row r="75" spans="1:27" s="2" customFormat="1" x14ac:dyDescent="0.3">
      <c r="A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</row>
    <row r="76" spans="1:27" s="2" customFormat="1" x14ac:dyDescent="0.3">
      <c r="A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</row>
    <row r="77" spans="1:27" s="2" customFormat="1" x14ac:dyDescent="0.3">
      <c r="A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</row>
    <row r="78" spans="1:27" s="2" customFormat="1" x14ac:dyDescent="0.3">
      <c r="A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</row>
    <row r="79" spans="1:27" s="2" customFormat="1" x14ac:dyDescent="0.3">
      <c r="A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</row>
    <row r="80" spans="1:27" s="2" customFormat="1" x14ac:dyDescent="0.3">
      <c r="A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</row>
    <row r="81" spans="1:27" s="2" customFormat="1" x14ac:dyDescent="0.3">
      <c r="A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</row>
    <row r="82" spans="1:27" s="2" customFormat="1" x14ac:dyDescent="0.3">
      <c r="A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</row>
    <row r="83" spans="1:27" s="2" customFormat="1" x14ac:dyDescent="0.3">
      <c r="A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</row>
    <row r="84" spans="1:27" s="2" customFormat="1" x14ac:dyDescent="0.3">
      <c r="A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</row>
    <row r="85" spans="1:27" s="2" customFormat="1" x14ac:dyDescent="0.3">
      <c r="A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</row>
    <row r="86" spans="1:27" s="2" customFormat="1" x14ac:dyDescent="0.3">
      <c r="A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</row>
    <row r="87" spans="1:27" s="2" customFormat="1" x14ac:dyDescent="0.3">
      <c r="A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</row>
    <row r="88" spans="1:27" s="2" customFormat="1" x14ac:dyDescent="0.3">
      <c r="A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</row>
    <row r="89" spans="1:27" s="2" customFormat="1" x14ac:dyDescent="0.3">
      <c r="A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</row>
    <row r="90" spans="1:27" s="2" customFormat="1" x14ac:dyDescent="0.3">
      <c r="A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</row>
    <row r="91" spans="1:27" s="2" customFormat="1" x14ac:dyDescent="0.3">
      <c r="A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</row>
    <row r="92" spans="1:27" s="2" customFormat="1" x14ac:dyDescent="0.3">
      <c r="A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</row>
    <row r="93" spans="1:27" s="2" customFormat="1" x14ac:dyDescent="0.3">
      <c r="A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</row>
    <row r="94" spans="1:27" s="2" customFormat="1" x14ac:dyDescent="0.3">
      <c r="A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</row>
    <row r="95" spans="1:27" s="2" customFormat="1" x14ac:dyDescent="0.3">
      <c r="A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</row>
    <row r="96" spans="1:27" s="2" customFormat="1" x14ac:dyDescent="0.3">
      <c r="A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</row>
    <row r="97" spans="1:27" s="2" customFormat="1" x14ac:dyDescent="0.3">
      <c r="A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</row>
    <row r="98" spans="1:27" s="2" customFormat="1" x14ac:dyDescent="0.3">
      <c r="A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</row>
    <row r="99" spans="1:27" s="2" customFormat="1" x14ac:dyDescent="0.3">
      <c r="A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</row>
    <row r="100" spans="1:27" s="2" customFormat="1" x14ac:dyDescent="0.3">
      <c r="A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</row>
    <row r="101" spans="1:27" s="2" customFormat="1" x14ac:dyDescent="0.3">
      <c r="A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</row>
    <row r="102" spans="1:27" s="2" customFormat="1" x14ac:dyDescent="0.3">
      <c r="A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</row>
    <row r="103" spans="1:27" s="2" customFormat="1" x14ac:dyDescent="0.3">
      <c r="A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</row>
    <row r="104" spans="1:27" s="2" customFormat="1" x14ac:dyDescent="0.3">
      <c r="A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</row>
    <row r="105" spans="1:27" s="2" customFormat="1" x14ac:dyDescent="0.3">
      <c r="A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</row>
    <row r="106" spans="1:27" s="2" customFormat="1" x14ac:dyDescent="0.3">
      <c r="A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</row>
    <row r="107" spans="1:27" s="2" customFormat="1" x14ac:dyDescent="0.3">
      <c r="A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</row>
    <row r="108" spans="1:27" s="2" customFormat="1" x14ac:dyDescent="0.3">
      <c r="A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</row>
    <row r="109" spans="1:27" s="2" customFormat="1" x14ac:dyDescent="0.3">
      <c r="A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</row>
    <row r="110" spans="1:27" s="2" customFormat="1" x14ac:dyDescent="0.3">
      <c r="A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</row>
    <row r="111" spans="1:27" s="2" customFormat="1" x14ac:dyDescent="0.3">
      <c r="A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</row>
    <row r="112" spans="1:27" s="2" customFormat="1" x14ac:dyDescent="0.3">
      <c r="A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</row>
    <row r="113" spans="1:27" s="2" customFormat="1" x14ac:dyDescent="0.3">
      <c r="A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</row>
    <row r="114" spans="1:27" s="2" customFormat="1" x14ac:dyDescent="0.3">
      <c r="A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</row>
    <row r="115" spans="1:27" s="2" customFormat="1" x14ac:dyDescent="0.3">
      <c r="A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</row>
    <row r="116" spans="1:27" s="2" customFormat="1" x14ac:dyDescent="0.3">
      <c r="A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</row>
    <row r="117" spans="1:27" s="2" customFormat="1" x14ac:dyDescent="0.3">
      <c r="A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</row>
    <row r="118" spans="1:27" s="2" customFormat="1" x14ac:dyDescent="0.3">
      <c r="A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</row>
    <row r="119" spans="1:27" s="2" customFormat="1" x14ac:dyDescent="0.3">
      <c r="A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</row>
    <row r="120" spans="1:27" s="2" customFormat="1" x14ac:dyDescent="0.3">
      <c r="A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</row>
    <row r="121" spans="1:27" s="2" customFormat="1" x14ac:dyDescent="0.3">
      <c r="A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</row>
    <row r="122" spans="1:27" s="2" customFormat="1" x14ac:dyDescent="0.3">
      <c r="A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</row>
    <row r="123" spans="1:27" s="2" customFormat="1" x14ac:dyDescent="0.3">
      <c r="A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</row>
    <row r="124" spans="1:27" s="2" customFormat="1" x14ac:dyDescent="0.3">
      <c r="A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</row>
    <row r="125" spans="1:27" s="2" customFormat="1" x14ac:dyDescent="0.3">
      <c r="A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</row>
    <row r="126" spans="1:27" s="2" customFormat="1" x14ac:dyDescent="0.3">
      <c r="A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</row>
    <row r="127" spans="1:27" s="2" customFormat="1" x14ac:dyDescent="0.3">
      <c r="A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</row>
    <row r="128" spans="1:27" s="2" customFormat="1" x14ac:dyDescent="0.3">
      <c r="A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</row>
    <row r="129" spans="1:27" s="2" customFormat="1" x14ac:dyDescent="0.3">
      <c r="A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</row>
    <row r="130" spans="1:27" s="2" customFormat="1" x14ac:dyDescent="0.3">
      <c r="A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</row>
    <row r="131" spans="1:27" s="2" customFormat="1" x14ac:dyDescent="0.3">
      <c r="A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</row>
    <row r="132" spans="1:27" s="2" customFormat="1" x14ac:dyDescent="0.3">
      <c r="A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</row>
    <row r="133" spans="1:27" s="2" customFormat="1" x14ac:dyDescent="0.3">
      <c r="A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</row>
    <row r="134" spans="1:27" s="2" customFormat="1" x14ac:dyDescent="0.3">
      <c r="A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</row>
    <row r="135" spans="1:27" s="2" customFormat="1" x14ac:dyDescent="0.3">
      <c r="A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</row>
    <row r="136" spans="1:27" s="2" customFormat="1" x14ac:dyDescent="0.3">
      <c r="A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</row>
    <row r="137" spans="1:27" s="2" customFormat="1" x14ac:dyDescent="0.3">
      <c r="A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</row>
    <row r="138" spans="1:27" s="2" customFormat="1" x14ac:dyDescent="0.3">
      <c r="A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</row>
    <row r="139" spans="1:27" s="2" customFormat="1" x14ac:dyDescent="0.3">
      <c r="A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</row>
    <row r="140" spans="1:27" s="2" customFormat="1" x14ac:dyDescent="0.3">
      <c r="A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</row>
    <row r="141" spans="1:27" s="2" customFormat="1" x14ac:dyDescent="0.3">
      <c r="A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</row>
    <row r="142" spans="1:27" s="2" customFormat="1" x14ac:dyDescent="0.3">
      <c r="A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</row>
    <row r="143" spans="1:27" s="2" customFormat="1" x14ac:dyDescent="0.3">
      <c r="A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</row>
    <row r="144" spans="1:27" s="2" customFormat="1" x14ac:dyDescent="0.3">
      <c r="A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</row>
    <row r="145" spans="1:27" s="2" customFormat="1" x14ac:dyDescent="0.3">
      <c r="A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</row>
    <row r="146" spans="1:27" s="2" customFormat="1" x14ac:dyDescent="0.3">
      <c r="A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</row>
    <row r="147" spans="1:27" s="2" customFormat="1" x14ac:dyDescent="0.3">
      <c r="A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</row>
    <row r="148" spans="1:27" s="2" customFormat="1" x14ac:dyDescent="0.3">
      <c r="A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</row>
    <row r="149" spans="1:27" s="2" customFormat="1" x14ac:dyDescent="0.3">
      <c r="A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</row>
    <row r="150" spans="1:27" s="2" customFormat="1" x14ac:dyDescent="0.3">
      <c r="A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</row>
    <row r="151" spans="1:27" s="2" customFormat="1" x14ac:dyDescent="0.3">
      <c r="A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</row>
    <row r="152" spans="1:27" s="2" customFormat="1" x14ac:dyDescent="0.3">
      <c r="A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</row>
    <row r="153" spans="1:27" s="2" customFormat="1" x14ac:dyDescent="0.3">
      <c r="A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</row>
    <row r="154" spans="1:27" s="2" customFormat="1" x14ac:dyDescent="0.3">
      <c r="A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</row>
    <row r="155" spans="1:27" s="2" customFormat="1" x14ac:dyDescent="0.3">
      <c r="A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</row>
    <row r="156" spans="1:27" s="2" customFormat="1" x14ac:dyDescent="0.3">
      <c r="A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</row>
    <row r="157" spans="1:27" s="2" customFormat="1" x14ac:dyDescent="0.3">
      <c r="A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</row>
    <row r="158" spans="1:27" s="2" customFormat="1" x14ac:dyDescent="0.3">
      <c r="A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</row>
    <row r="159" spans="1:27" s="2" customFormat="1" x14ac:dyDescent="0.3">
      <c r="A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</row>
    <row r="160" spans="1:27" s="2" customFormat="1" x14ac:dyDescent="0.3">
      <c r="A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</row>
    <row r="161" spans="1:27" s="2" customFormat="1" x14ac:dyDescent="0.3">
      <c r="A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</row>
    <row r="162" spans="1:27" s="2" customFormat="1" x14ac:dyDescent="0.3">
      <c r="A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</row>
    <row r="163" spans="1:27" s="2" customFormat="1" x14ac:dyDescent="0.3">
      <c r="A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</row>
    <row r="164" spans="1:27" s="2" customFormat="1" x14ac:dyDescent="0.3">
      <c r="A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</row>
    <row r="165" spans="1:27" s="2" customFormat="1" x14ac:dyDescent="0.3">
      <c r="A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</row>
    <row r="166" spans="1:27" s="2" customFormat="1" x14ac:dyDescent="0.3">
      <c r="A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</row>
    <row r="167" spans="1:27" s="2" customFormat="1" x14ac:dyDescent="0.3">
      <c r="A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</row>
    <row r="168" spans="1:27" s="2" customFormat="1" x14ac:dyDescent="0.3">
      <c r="A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</row>
    <row r="169" spans="1:27" s="2" customFormat="1" x14ac:dyDescent="0.3">
      <c r="A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</row>
    <row r="170" spans="1:27" s="2" customFormat="1" x14ac:dyDescent="0.3">
      <c r="A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</row>
    <row r="171" spans="1:27" s="2" customFormat="1" x14ac:dyDescent="0.3">
      <c r="A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</row>
    <row r="172" spans="1:27" s="2" customFormat="1" x14ac:dyDescent="0.3">
      <c r="A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</row>
    <row r="173" spans="1:27" s="2" customFormat="1" x14ac:dyDescent="0.3">
      <c r="A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</row>
    <row r="174" spans="1:27" s="2" customFormat="1" x14ac:dyDescent="0.3">
      <c r="A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</row>
    <row r="175" spans="1:27" s="2" customFormat="1" x14ac:dyDescent="0.3">
      <c r="A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</row>
    <row r="176" spans="1:27" s="2" customFormat="1" x14ac:dyDescent="0.3">
      <c r="A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</row>
    <row r="177" spans="1:27" s="2" customFormat="1" x14ac:dyDescent="0.3">
      <c r="A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</row>
    <row r="178" spans="1:27" s="2" customFormat="1" x14ac:dyDescent="0.3">
      <c r="A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</row>
    <row r="179" spans="1:27" s="2" customFormat="1" x14ac:dyDescent="0.3">
      <c r="A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</row>
    <row r="180" spans="1:27" s="2" customFormat="1" x14ac:dyDescent="0.3">
      <c r="A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</row>
    <row r="181" spans="1:27" s="2" customFormat="1" x14ac:dyDescent="0.3">
      <c r="A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</row>
    <row r="182" spans="1:27" s="2" customFormat="1" x14ac:dyDescent="0.3">
      <c r="A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</row>
    <row r="183" spans="1:27" s="2" customFormat="1" x14ac:dyDescent="0.3">
      <c r="A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</row>
    <row r="184" spans="1:27" s="2" customFormat="1" x14ac:dyDescent="0.3">
      <c r="A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</row>
    <row r="185" spans="1:27" s="2" customFormat="1" x14ac:dyDescent="0.3">
      <c r="A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</row>
    <row r="186" spans="1:27" s="2" customFormat="1" x14ac:dyDescent="0.3">
      <c r="A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</row>
    <row r="187" spans="1:27" s="2" customFormat="1" x14ac:dyDescent="0.3">
      <c r="A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</row>
    <row r="188" spans="1:27" s="2" customFormat="1" x14ac:dyDescent="0.3">
      <c r="A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</row>
    <row r="189" spans="1:27" s="2" customFormat="1" x14ac:dyDescent="0.3">
      <c r="A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</row>
    <row r="190" spans="1:27" s="2" customFormat="1" x14ac:dyDescent="0.3">
      <c r="A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</row>
    <row r="191" spans="1:27" s="2" customFormat="1" x14ac:dyDescent="0.3">
      <c r="A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</row>
    <row r="192" spans="1:27" s="2" customFormat="1" x14ac:dyDescent="0.3">
      <c r="A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</row>
    <row r="193" spans="1:27" s="2" customFormat="1" x14ac:dyDescent="0.3">
      <c r="A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</row>
    <row r="194" spans="1:27" s="2" customFormat="1" x14ac:dyDescent="0.3">
      <c r="A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</row>
    <row r="195" spans="1:27" s="2" customFormat="1" x14ac:dyDescent="0.3">
      <c r="A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</row>
    <row r="196" spans="1:27" s="2" customFormat="1" x14ac:dyDescent="0.3">
      <c r="A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</row>
    <row r="197" spans="1:27" s="2" customFormat="1" x14ac:dyDescent="0.3">
      <c r="A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</row>
    <row r="198" spans="1:27" s="2" customFormat="1" x14ac:dyDescent="0.3">
      <c r="A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</row>
    <row r="199" spans="1:27" s="2" customFormat="1" x14ac:dyDescent="0.3">
      <c r="A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</row>
    <row r="200" spans="1:27" s="2" customFormat="1" x14ac:dyDescent="0.3">
      <c r="A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</row>
    <row r="201" spans="1:27" s="2" customFormat="1" x14ac:dyDescent="0.3">
      <c r="A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</row>
    <row r="202" spans="1:27" s="2" customFormat="1" x14ac:dyDescent="0.3">
      <c r="A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</row>
    <row r="203" spans="1:27" s="2" customFormat="1" x14ac:dyDescent="0.3">
      <c r="A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</row>
    <row r="204" spans="1:27" s="2" customFormat="1" x14ac:dyDescent="0.3">
      <c r="A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</row>
    <row r="205" spans="1:27" s="2" customFormat="1" x14ac:dyDescent="0.3">
      <c r="A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</row>
    <row r="206" spans="1:27" s="2" customFormat="1" x14ac:dyDescent="0.3">
      <c r="A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</row>
    <row r="207" spans="1:27" s="2" customFormat="1" x14ac:dyDescent="0.3">
      <c r="A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</row>
    <row r="208" spans="1:27" s="2" customFormat="1" x14ac:dyDescent="0.3">
      <c r="A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</row>
    <row r="209" spans="1:27" s="2" customFormat="1" x14ac:dyDescent="0.3">
      <c r="A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</row>
    <row r="210" spans="1:27" s="2" customFormat="1" x14ac:dyDescent="0.3">
      <c r="A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</row>
    <row r="211" spans="1:27" s="2" customFormat="1" x14ac:dyDescent="0.3">
      <c r="A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</row>
    <row r="212" spans="1:27" s="2" customFormat="1" x14ac:dyDescent="0.3">
      <c r="A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</row>
    <row r="213" spans="1:27" s="2" customFormat="1" x14ac:dyDescent="0.3">
      <c r="A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</row>
    <row r="214" spans="1:27" s="2" customFormat="1" x14ac:dyDescent="0.3">
      <c r="A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</row>
    <row r="215" spans="1:27" s="2" customFormat="1" x14ac:dyDescent="0.3">
      <c r="A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</row>
    <row r="216" spans="1:27" s="2" customFormat="1" x14ac:dyDescent="0.3">
      <c r="A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</row>
    <row r="217" spans="1:27" s="2" customFormat="1" x14ac:dyDescent="0.3">
      <c r="A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</row>
    <row r="218" spans="1:27" s="2" customFormat="1" x14ac:dyDescent="0.3">
      <c r="A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</row>
    <row r="219" spans="1:27" s="2" customFormat="1" x14ac:dyDescent="0.3">
      <c r="A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</row>
    <row r="220" spans="1:27" s="2" customFormat="1" x14ac:dyDescent="0.3">
      <c r="A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</row>
    <row r="221" spans="1:27" s="2" customFormat="1" x14ac:dyDescent="0.3">
      <c r="A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</row>
    <row r="222" spans="1:27" s="2" customFormat="1" x14ac:dyDescent="0.3">
      <c r="A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</row>
    <row r="223" spans="1:27" s="2" customFormat="1" x14ac:dyDescent="0.3">
      <c r="A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</row>
    <row r="224" spans="1:27" s="2" customFormat="1" x14ac:dyDescent="0.3">
      <c r="A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</row>
    <row r="225" spans="1:27" s="2" customFormat="1" x14ac:dyDescent="0.3">
      <c r="A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</row>
    <row r="226" spans="1:27" s="2" customFormat="1" x14ac:dyDescent="0.3">
      <c r="A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</row>
    <row r="227" spans="1:27" s="2" customFormat="1" x14ac:dyDescent="0.3">
      <c r="A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</row>
    <row r="228" spans="1:27" s="2" customFormat="1" x14ac:dyDescent="0.3">
      <c r="A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</row>
    <row r="229" spans="1:27" s="2" customFormat="1" x14ac:dyDescent="0.3">
      <c r="A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</row>
    <row r="230" spans="1:27" s="2" customFormat="1" x14ac:dyDescent="0.3">
      <c r="A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</row>
    <row r="231" spans="1:27" s="2" customFormat="1" x14ac:dyDescent="0.3">
      <c r="A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</row>
    <row r="232" spans="1:27" s="2" customFormat="1" x14ac:dyDescent="0.3">
      <c r="A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</row>
    <row r="233" spans="1:27" s="2" customFormat="1" x14ac:dyDescent="0.3">
      <c r="A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</row>
    <row r="234" spans="1:27" s="2" customFormat="1" x14ac:dyDescent="0.3">
      <c r="A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</row>
    <row r="235" spans="1:27" s="2" customFormat="1" x14ac:dyDescent="0.3">
      <c r="A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</row>
    <row r="236" spans="1:27" s="2" customFormat="1" x14ac:dyDescent="0.3">
      <c r="A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</row>
    <row r="237" spans="1:27" s="2" customFormat="1" x14ac:dyDescent="0.3">
      <c r="A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</row>
    <row r="238" spans="1:27" s="2" customFormat="1" x14ac:dyDescent="0.3">
      <c r="A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</row>
    <row r="239" spans="1:27" s="2" customFormat="1" x14ac:dyDescent="0.3">
      <c r="A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</row>
    <row r="240" spans="1:27" s="2" customFormat="1" x14ac:dyDescent="0.3">
      <c r="A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</row>
    <row r="241" spans="1:27" s="2" customFormat="1" x14ac:dyDescent="0.3">
      <c r="A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</row>
    <row r="242" spans="1:27" s="2" customFormat="1" x14ac:dyDescent="0.3">
      <c r="A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</row>
    <row r="243" spans="1:27" s="2" customFormat="1" x14ac:dyDescent="0.3">
      <c r="A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</row>
    <row r="244" spans="1:27" s="2" customFormat="1" x14ac:dyDescent="0.3">
      <c r="A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</row>
    <row r="245" spans="1:27" s="2" customFormat="1" x14ac:dyDescent="0.3">
      <c r="A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</row>
    <row r="246" spans="1:27" s="2" customFormat="1" x14ac:dyDescent="0.3">
      <c r="A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</row>
    <row r="247" spans="1:27" s="2" customFormat="1" x14ac:dyDescent="0.3">
      <c r="A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</row>
    <row r="248" spans="1:27" s="2" customFormat="1" x14ac:dyDescent="0.3">
      <c r="A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</row>
    <row r="249" spans="1:27" s="2" customFormat="1" x14ac:dyDescent="0.3">
      <c r="A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</row>
    <row r="250" spans="1:27" s="2" customFormat="1" x14ac:dyDescent="0.3">
      <c r="A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</row>
    <row r="251" spans="1:27" s="2" customFormat="1" x14ac:dyDescent="0.3">
      <c r="A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</row>
    <row r="252" spans="1:27" s="2" customFormat="1" x14ac:dyDescent="0.3">
      <c r="A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</row>
    <row r="253" spans="1:27" s="2" customFormat="1" x14ac:dyDescent="0.3">
      <c r="A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</row>
    <row r="254" spans="1:27" s="2" customFormat="1" x14ac:dyDescent="0.3">
      <c r="A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</row>
    <row r="255" spans="1:27" s="2" customFormat="1" x14ac:dyDescent="0.3">
      <c r="A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</row>
    <row r="256" spans="1:27" s="2" customFormat="1" x14ac:dyDescent="0.3">
      <c r="A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</row>
    <row r="257" spans="1:27" s="2" customFormat="1" x14ac:dyDescent="0.3">
      <c r="A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</row>
    <row r="258" spans="1:27" s="2" customFormat="1" x14ac:dyDescent="0.3">
      <c r="A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</row>
    <row r="259" spans="1:27" s="2" customFormat="1" x14ac:dyDescent="0.3">
      <c r="A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</row>
    <row r="260" spans="1:27" s="2" customFormat="1" x14ac:dyDescent="0.3">
      <c r="A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</row>
    <row r="261" spans="1:27" s="2" customFormat="1" x14ac:dyDescent="0.3">
      <c r="A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</row>
    <row r="262" spans="1:27" s="2" customFormat="1" x14ac:dyDescent="0.3">
      <c r="A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</row>
    <row r="263" spans="1:27" s="2" customFormat="1" x14ac:dyDescent="0.3">
      <c r="A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</row>
    <row r="264" spans="1:27" s="2" customFormat="1" x14ac:dyDescent="0.3">
      <c r="A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</row>
    <row r="265" spans="1:27" s="2" customFormat="1" x14ac:dyDescent="0.3">
      <c r="A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</row>
    <row r="266" spans="1:27" s="2" customFormat="1" x14ac:dyDescent="0.3">
      <c r="A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</row>
    <row r="267" spans="1:27" s="2" customFormat="1" x14ac:dyDescent="0.3">
      <c r="A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</row>
    <row r="268" spans="1:27" s="2" customFormat="1" x14ac:dyDescent="0.3">
      <c r="A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</row>
    <row r="269" spans="1:27" s="2" customFormat="1" x14ac:dyDescent="0.3">
      <c r="A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</row>
    <row r="270" spans="1:27" s="2" customFormat="1" x14ac:dyDescent="0.3">
      <c r="A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  <c r="AA270" s="75"/>
    </row>
    <row r="271" spans="1:27" s="2" customFormat="1" x14ac:dyDescent="0.3">
      <c r="A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</row>
    <row r="272" spans="1:27" s="2" customFormat="1" x14ac:dyDescent="0.3">
      <c r="A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</row>
    <row r="273" spans="1:27" s="2" customFormat="1" x14ac:dyDescent="0.3">
      <c r="A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</row>
    <row r="274" spans="1:27" s="2" customFormat="1" x14ac:dyDescent="0.3">
      <c r="A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</row>
    <row r="275" spans="1:27" s="2" customFormat="1" x14ac:dyDescent="0.3">
      <c r="A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</row>
    <row r="276" spans="1:27" s="2" customFormat="1" x14ac:dyDescent="0.3">
      <c r="A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</row>
    <row r="277" spans="1:27" s="2" customFormat="1" x14ac:dyDescent="0.3">
      <c r="A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  <c r="AA277" s="75"/>
    </row>
    <row r="278" spans="1:27" s="2" customFormat="1" x14ac:dyDescent="0.3">
      <c r="A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  <c r="AA278" s="75"/>
    </row>
    <row r="279" spans="1:27" s="2" customFormat="1" x14ac:dyDescent="0.3">
      <c r="A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  <c r="AA279" s="75"/>
    </row>
    <row r="280" spans="1:27" s="2" customFormat="1" x14ac:dyDescent="0.3">
      <c r="A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  <c r="AA280" s="75"/>
    </row>
    <row r="281" spans="1:27" s="2" customFormat="1" x14ac:dyDescent="0.3">
      <c r="A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  <c r="AA281" s="75"/>
    </row>
    <row r="282" spans="1:27" s="2" customFormat="1" x14ac:dyDescent="0.3">
      <c r="A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  <c r="AA282" s="75"/>
    </row>
    <row r="283" spans="1:27" s="2" customFormat="1" x14ac:dyDescent="0.3">
      <c r="A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</row>
    <row r="284" spans="1:27" s="2" customFormat="1" x14ac:dyDescent="0.3">
      <c r="A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</row>
    <row r="285" spans="1:27" s="2" customFormat="1" x14ac:dyDescent="0.3">
      <c r="A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</row>
    <row r="286" spans="1:27" s="2" customFormat="1" x14ac:dyDescent="0.3">
      <c r="A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</row>
    <row r="287" spans="1:27" s="2" customFormat="1" x14ac:dyDescent="0.3">
      <c r="A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</row>
    <row r="288" spans="1:27" s="2" customFormat="1" x14ac:dyDescent="0.3">
      <c r="A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</row>
    <row r="289" spans="1:27" s="2" customFormat="1" x14ac:dyDescent="0.3">
      <c r="A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</row>
    <row r="290" spans="1:27" s="2" customFormat="1" x14ac:dyDescent="0.3">
      <c r="A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</row>
    <row r="291" spans="1:27" s="2" customFormat="1" x14ac:dyDescent="0.3">
      <c r="A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</row>
    <row r="292" spans="1:27" s="2" customFormat="1" x14ac:dyDescent="0.3">
      <c r="A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</row>
    <row r="293" spans="1:27" s="2" customFormat="1" x14ac:dyDescent="0.3">
      <c r="A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</row>
    <row r="294" spans="1:27" s="2" customFormat="1" x14ac:dyDescent="0.3">
      <c r="A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</row>
    <row r="295" spans="1:27" s="2" customFormat="1" x14ac:dyDescent="0.3">
      <c r="A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</row>
    <row r="296" spans="1:27" s="2" customFormat="1" x14ac:dyDescent="0.3">
      <c r="A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</row>
    <row r="297" spans="1:27" s="2" customFormat="1" x14ac:dyDescent="0.3">
      <c r="A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</row>
    <row r="298" spans="1:27" s="2" customFormat="1" x14ac:dyDescent="0.3">
      <c r="A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</row>
    <row r="299" spans="1:27" s="2" customFormat="1" x14ac:dyDescent="0.3">
      <c r="A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</row>
    <row r="300" spans="1:27" s="2" customFormat="1" x14ac:dyDescent="0.3">
      <c r="A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</row>
    <row r="301" spans="1:27" s="2" customFormat="1" x14ac:dyDescent="0.3">
      <c r="A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</row>
    <row r="302" spans="1:27" s="2" customFormat="1" x14ac:dyDescent="0.3">
      <c r="A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</row>
    <row r="303" spans="1:27" s="2" customFormat="1" x14ac:dyDescent="0.3">
      <c r="A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</row>
    <row r="304" spans="1:27" s="2" customFormat="1" x14ac:dyDescent="0.3">
      <c r="A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/>
    </row>
    <row r="305" spans="1:27" s="2" customFormat="1" x14ac:dyDescent="0.3">
      <c r="A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</row>
    <row r="306" spans="1:27" s="2" customFormat="1" x14ac:dyDescent="0.3">
      <c r="A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  <c r="AA306" s="75"/>
    </row>
    <row r="307" spans="1:27" s="2" customFormat="1" x14ac:dyDescent="0.3">
      <c r="A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  <c r="AA307" s="75"/>
    </row>
    <row r="308" spans="1:27" s="2" customFormat="1" x14ac:dyDescent="0.3">
      <c r="A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</row>
    <row r="309" spans="1:27" s="2" customFormat="1" x14ac:dyDescent="0.3">
      <c r="A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  <c r="AA309" s="75"/>
    </row>
    <row r="310" spans="1:27" s="2" customFormat="1" x14ac:dyDescent="0.3">
      <c r="A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</row>
    <row r="311" spans="1:27" s="2" customFormat="1" x14ac:dyDescent="0.3">
      <c r="A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</row>
    <row r="312" spans="1:27" s="2" customFormat="1" x14ac:dyDescent="0.3">
      <c r="A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</row>
    <row r="313" spans="1:27" s="2" customFormat="1" x14ac:dyDescent="0.3">
      <c r="A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5"/>
    </row>
    <row r="314" spans="1:27" s="2" customFormat="1" x14ac:dyDescent="0.3">
      <c r="A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</row>
    <row r="315" spans="1:27" s="2" customFormat="1" x14ac:dyDescent="0.3">
      <c r="A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</row>
    <row r="316" spans="1:27" s="2" customFormat="1" x14ac:dyDescent="0.3">
      <c r="A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</row>
    <row r="317" spans="1:27" s="2" customFormat="1" x14ac:dyDescent="0.3">
      <c r="A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</row>
    <row r="318" spans="1:27" s="2" customFormat="1" x14ac:dyDescent="0.3">
      <c r="A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75"/>
    </row>
    <row r="319" spans="1:27" s="2" customFormat="1" x14ac:dyDescent="0.3">
      <c r="A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  <c r="AA319" s="75"/>
    </row>
    <row r="320" spans="1:27" s="2" customFormat="1" x14ac:dyDescent="0.3">
      <c r="A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  <c r="AA320" s="75"/>
    </row>
    <row r="321" spans="1:27" s="2" customFormat="1" x14ac:dyDescent="0.3">
      <c r="A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  <c r="AA321" s="75"/>
    </row>
    <row r="322" spans="1:27" s="2" customFormat="1" x14ac:dyDescent="0.3">
      <c r="A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  <c r="AA322" s="75"/>
    </row>
    <row r="323" spans="1:27" s="2" customFormat="1" x14ac:dyDescent="0.3">
      <c r="A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  <c r="AA323" s="75"/>
    </row>
    <row r="324" spans="1:27" s="2" customFormat="1" x14ac:dyDescent="0.3">
      <c r="A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  <c r="AA324" s="75"/>
    </row>
    <row r="325" spans="1:27" s="2" customFormat="1" x14ac:dyDescent="0.3">
      <c r="A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  <c r="AA325" s="75"/>
    </row>
    <row r="326" spans="1:27" s="2" customFormat="1" x14ac:dyDescent="0.3">
      <c r="A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  <c r="AA326" s="75"/>
    </row>
    <row r="327" spans="1:27" s="2" customFormat="1" x14ac:dyDescent="0.3">
      <c r="A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  <c r="AA327" s="75"/>
    </row>
    <row r="328" spans="1:27" s="2" customFormat="1" x14ac:dyDescent="0.3">
      <c r="A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  <c r="AA328" s="75"/>
    </row>
    <row r="329" spans="1:27" s="2" customFormat="1" x14ac:dyDescent="0.3">
      <c r="A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  <c r="AA329" s="75"/>
    </row>
    <row r="330" spans="1:27" s="2" customFormat="1" x14ac:dyDescent="0.3">
      <c r="A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  <c r="AA330" s="75"/>
    </row>
    <row r="331" spans="1:27" s="2" customFormat="1" x14ac:dyDescent="0.3">
      <c r="A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  <c r="AA331" s="75"/>
    </row>
    <row r="332" spans="1:27" s="2" customFormat="1" x14ac:dyDescent="0.3">
      <c r="A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  <c r="AA332" s="75"/>
    </row>
    <row r="333" spans="1:27" s="2" customFormat="1" x14ac:dyDescent="0.3">
      <c r="A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  <c r="AA333" s="75"/>
    </row>
    <row r="334" spans="1:27" s="2" customFormat="1" x14ac:dyDescent="0.3">
      <c r="A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  <c r="AA334" s="75"/>
    </row>
    <row r="335" spans="1:27" s="2" customFormat="1" x14ac:dyDescent="0.3">
      <c r="A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  <c r="AA335" s="75"/>
    </row>
    <row r="336" spans="1:27" s="2" customFormat="1" x14ac:dyDescent="0.3">
      <c r="A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  <c r="AA336" s="75"/>
    </row>
    <row r="337" spans="1:27" s="2" customFormat="1" x14ac:dyDescent="0.3">
      <c r="A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  <c r="AA337" s="75"/>
    </row>
    <row r="338" spans="1:27" s="2" customFormat="1" x14ac:dyDescent="0.3">
      <c r="A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  <c r="AA338" s="75"/>
    </row>
    <row r="339" spans="1:27" s="2" customFormat="1" x14ac:dyDescent="0.3">
      <c r="A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  <c r="AA339" s="75"/>
    </row>
    <row r="340" spans="1:27" s="2" customFormat="1" x14ac:dyDescent="0.3">
      <c r="A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  <c r="AA340" s="75"/>
    </row>
    <row r="341" spans="1:27" s="2" customFormat="1" x14ac:dyDescent="0.3">
      <c r="A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  <c r="AA341" s="75"/>
    </row>
    <row r="342" spans="1:27" s="2" customFormat="1" x14ac:dyDescent="0.3">
      <c r="A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  <c r="AA342" s="75"/>
    </row>
    <row r="343" spans="1:27" s="2" customFormat="1" x14ac:dyDescent="0.3">
      <c r="A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  <c r="AA343" s="75"/>
    </row>
    <row r="344" spans="1:27" s="2" customFormat="1" x14ac:dyDescent="0.3">
      <c r="A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  <c r="AA344" s="75"/>
    </row>
    <row r="345" spans="1:27" s="2" customFormat="1" x14ac:dyDescent="0.3">
      <c r="A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  <c r="AA345" s="75"/>
    </row>
    <row r="346" spans="1:27" s="2" customFormat="1" x14ac:dyDescent="0.3">
      <c r="A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  <c r="AA346" s="75"/>
    </row>
    <row r="347" spans="1:27" s="2" customFormat="1" x14ac:dyDescent="0.3">
      <c r="A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  <c r="AA347" s="75"/>
    </row>
    <row r="348" spans="1:27" s="2" customFormat="1" x14ac:dyDescent="0.3">
      <c r="A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  <c r="AA348" s="75"/>
    </row>
    <row r="349" spans="1:27" s="2" customFormat="1" x14ac:dyDescent="0.3">
      <c r="A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  <c r="AA349" s="75"/>
    </row>
    <row r="350" spans="1:27" s="2" customFormat="1" x14ac:dyDescent="0.3">
      <c r="A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  <c r="AA350" s="75"/>
    </row>
    <row r="351" spans="1:27" s="2" customFormat="1" x14ac:dyDescent="0.3">
      <c r="A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  <c r="AA351" s="75"/>
    </row>
    <row r="352" spans="1:27" s="2" customFormat="1" x14ac:dyDescent="0.3">
      <c r="A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  <c r="AA352" s="75"/>
    </row>
    <row r="353" spans="1:27" s="2" customFormat="1" x14ac:dyDescent="0.3">
      <c r="A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  <c r="AA353" s="75"/>
    </row>
    <row r="354" spans="1:27" s="2" customFormat="1" x14ac:dyDescent="0.3">
      <c r="A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  <c r="AA354" s="75"/>
    </row>
    <row r="355" spans="1:27" s="2" customFormat="1" x14ac:dyDescent="0.3">
      <c r="A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  <c r="AA355" s="75"/>
    </row>
    <row r="356" spans="1:27" s="2" customFormat="1" x14ac:dyDescent="0.3">
      <c r="A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  <c r="AA356" s="75"/>
    </row>
    <row r="357" spans="1:27" s="2" customFormat="1" x14ac:dyDescent="0.3">
      <c r="A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  <c r="AA357" s="75"/>
    </row>
    <row r="358" spans="1:27" s="2" customFormat="1" x14ac:dyDescent="0.3">
      <c r="A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  <c r="AA358" s="75"/>
    </row>
    <row r="359" spans="1:27" s="2" customFormat="1" x14ac:dyDescent="0.3">
      <c r="A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  <c r="AA359" s="75"/>
    </row>
    <row r="360" spans="1:27" s="2" customFormat="1" x14ac:dyDescent="0.3">
      <c r="A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  <c r="AA360" s="75"/>
    </row>
    <row r="361" spans="1:27" s="2" customFormat="1" x14ac:dyDescent="0.3">
      <c r="A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  <c r="AA361" s="75"/>
    </row>
    <row r="362" spans="1:27" s="2" customFormat="1" x14ac:dyDescent="0.3">
      <c r="A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  <c r="AA362" s="75"/>
    </row>
    <row r="363" spans="1:27" s="2" customFormat="1" x14ac:dyDescent="0.3">
      <c r="A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  <c r="AA363" s="75"/>
    </row>
    <row r="364" spans="1:27" s="2" customFormat="1" x14ac:dyDescent="0.3">
      <c r="A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  <c r="AA364" s="75"/>
    </row>
    <row r="365" spans="1:27" s="2" customFormat="1" x14ac:dyDescent="0.3">
      <c r="A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  <c r="AA365" s="75"/>
    </row>
    <row r="366" spans="1:27" s="2" customFormat="1" x14ac:dyDescent="0.3">
      <c r="A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  <c r="AA366" s="75"/>
    </row>
    <row r="367" spans="1:27" s="2" customFormat="1" x14ac:dyDescent="0.3">
      <c r="A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  <c r="AA367" s="75"/>
    </row>
    <row r="368" spans="1:27" s="2" customFormat="1" x14ac:dyDescent="0.3">
      <c r="A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  <c r="AA368" s="75"/>
    </row>
    <row r="369" spans="1:27" s="2" customFormat="1" x14ac:dyDescent="0.3">
      <c r="A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  <c r="AA369" s="75"/>
    </row>
    <row r="370" spans="1:27" s="2" customFormat="1" x14ac:dyDescent="0.3">
      <c r="A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  <c r="AA370" s="75"/>
    </row>
    <row r="371" spans="1:27" s="2" customFormat="1" x14ac:dyDescent="0.3">
      <c r="A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  <c r="AA371" s="75"/>
    </row>
    <row r="372" spans="1:27" s="2" customFormat="1" x14ac:dyDescent="0.3">
      <c r="A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  <c r="AA372" s="75"/>
    </row>
    <row r="373" spans="1:27" s="2" customFormat="1" x14ac:dyDescent="0.3">
      <c r="A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  <c r="AA373" s="75"/>
    </row>
    <row r="374" spans="1:27" s="2" customFormat="1" x14ac:dyDescent="0.3">
      <c r="A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  <c r="AA374" s="75"/>
    </row>
    <row r="375" spans="1:27" s="2" customFormat="1" x14ac:dyDescent="0.3">
      <c r="A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  <c r="AA375" s="75"/>
    </row>
    <row r="376" spans="1:27" s="2" customFormat="1" x14ac:dyDescent="0.3">
      <c r="A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  <c r="AA376" s="75"/>
    </row>
    <row r="377" spans="1:27" s="2" customFormat="1" x14ac:dyDescent="0.3">
      <c r="A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  <c r="AA377" s="75"/>
    </row>
    <row r="378" spans="1:27" s="2" customFormat="1" x14ac:dyDescent="0.3">
      <c r="A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  <c r="AA378" s="75"/>
    </row>
    <row r="379" spans="1:27" s="2" customFormat="1" x14ac:dyDescent="0.3">
      <c r="A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  <c r="AA379" s="75"/>
    </row>
    <row r="380" spans="1:27" s="2" customFormat="1" x14ac:dyDescent="0.3">
      <c r="A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  <c r="AA380" s="75"/>
    </row>
    <row r="381" spans="1:27" s="2" customFormat="1" x14ac:dyDescent="0.3">
      <c r="A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  <c r="AA381" s="75"/>
    </row>
    <row r="382" spans="1:27" s="2" customFormat="1" x14ac:dyDescent="0.3">
      <c r="A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  <c r="AA382" s="75"/>
    </row>
    <row r="383" spans="1:27" s="2" customFormat="1" x14ac:dyDescent="0.3">
      <c r="A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  <c r="AA383" s="75"/>
    </row>
    <row r="384" spans="1:27" s="2" customFormat="1" x14ac:dyDescent="0.3">
      <c r="A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  <c r="AA384" s="75"/>
    </row>
    <row r="385" spans="1:27" s="2" customFormat="1" x14ac:dyDescent="0.3">
      <c r="A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  <c r="AA385" s="75"/>
    </row>
    <row r="386" spans="1:27" s="2" customFormat="1" x14ac:dyDescent="0.3">
      <c r="A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  <c r="AA386" s="75"/>
    </row>
    <row r="387" spans="1:27" s="2" customFormat="1" x14ac:dyDescent="0.3">
      <c r="A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  <c r="AA387" s="75"/>
    </row>
    <row r="388" spans="1:27" s="2" customFormat="1" x14ac:dyDescent="0.3">
      <c r="A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  <c r="AA388" s="75"/>
    </row>
    <row r="389" spans="1:27" s="2" customFormat="1" x14ac:dyDescent="0.3">
      <c r="A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  <c r="AA389" s="75"/>
    </row>
    <row r="390" spans="1:27" s="2" customFormat="1" x14ac:dyDescent="0.3">
      <c r="A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  <c r="AA390" s="75"/>
    </row>
    <row r="391" spans="1:27" s="2" customFormat="1" x14ac:dyDescent="0.3">
      <c r="A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  <c r="AA391" s="75"/>
    </row>
    <row r="392" spans="1:27" s="2" customFormat="1" x14ac:dyDescent="0.3">
      <c r="A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  <c r="AA392" s="75"/>
    </row>
    <row r="393" spans="1:27" s="2" customFormat="1" x14ac:dyDescent="0.3">
      <c r="A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  <c r="AA393" s="75"/>
    </row>
    <row r="394" spans="1:27" s="2" customFormat="1" x14ac:dyDescent="0.3">
      <c r="A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  <c r="AA394" s="75"/>
    </row>
    <row r="395" spans="1:27" s="2" customFormat="1" x14ac:dyDescent="0.3">
      <c r="A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  <c r="AA395" s="75"/>
    </row>
    <row r="396" spans="1:27" s="2" customFormat="1" x14ac:dyDescent="0.3">
      <c r="A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  <c r="AA396" s="75"/>
    </row>
    <row r="397" spans="1:27" s="2" customFormat="1" x14ac:dyDescent="0.3">
      <c r="A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  <c r="AA397" s="75"/>
    </row>
    <row r="398" spans="1:27" s="2" customFormat="1" x14ac:dyDescent="0.3">
      <c r="A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  <c r="AA398" s="75"/>
    </row>
    <row r="399" spans="1:27" s="2" customFormat="1" x14ac:dyDescent="0.3">
      <c r="A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  <c r="AA399" s="75"/>
    </row>
    <row r="400" spans="1:27" s="2" customFormat="1" x14ac:dyDescent="0.3">
      <c r="A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  <c r="AA400" s="75"/>
    </row>
    <row r="401" spans="1:27" s="2" customFormat="1" x14ac:dyDescent="0.3">
      <c r="A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  <c r="AA401" s="75"/>
    </row>
    <row r="402" spans="1:27" s="2" customFormat="1" x14ac:dyDescent="0.3">
      <c r="A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  <c r="AA402" s="75"/>
    </row>
    <row r="403" spans="1:27" s="2" customFormat="1" x14ac:dyDescent="0.3">
      <c r="A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  <c r="AA403" s="75"/>
    </row>
    <row r="404" spans="1:27" s="2" customFormat="1" x14ac:dyDescent="0.3">
      <c r="A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  <c r="AA404" s="75"/>
    </row>
    <row r="405" spans="1:27" s="2" customFormat="1" x14ac:dyDescent="0.3">
      <c r="A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  <c r="AA405" s="75"/>
    </row>
    <row r="406" spans="1:27" s="2" customFormat="1" x14ac:dyDescent="0.3">
      <c r="A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  <c r="AA406" s="75"/>
    </row>
    <row r="407" spans="1:27" s="2" customFormat="1" x14ac:dyDescent="0.3">
      <c r="A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  <c r="AA407" s="75"/>
    </row>
    <row r="408" spans="1:27" s="2" customFormat="1" x14ac:dyDescent="0.3">
      <c r="A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  <c r="AA408" s="75"/>
    </row>
    <row r="409" spans="1:27" s="2" customFormat="1" x14ac:dyDescent="0.3">
      <c r="A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  <c r="AA409" s="75"/>
    </row>
    <row r="410" spans="1:27" s="2" customFormat="1" x14ac:dyDescent="0.3">
      <c r="A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  <c r="AA410" s="75"/>
    </row>
    <row r="411" spans="1:27" s="2" customFormat="1" x14ac:dyDescent="0.3">
      <c r="A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  <c r="AA411" s="75"/>
    </row>
    <row r="412" spans="1:27" s="2" customFormat="1" x14ac:dyDescent="0.3">
      <c r="A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  <c r="AA412" s="75"/>
    </row>
    <row r="413" spans="1:27" s="2" customFormat="1" x14ac:dyDescent="0.3">
      <c r="A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  <c r="AA413" s="75"/>
    </row>
    <row r="414" spans="1:27" s="2" customFormat="1" x14ac:dyDescent="0.3">
      <c r="A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  <c r="AA414" s="75"/>
    </row>
    <row r="415" spans="1:27" s="2" customFormat="1" x14ac:dyDescent="0.3">
      <c r="A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  <c r="AA415" s="75"/>
    </row>
    <row r="416" spans="1:27" s="2" customFormat="1" x14ac:dyDescent="0.3">
      <c r="A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  <c r="AA416" s="75"/>
    </row>
    <row r="417" spans="1:27" s="2" customFormat="1" x14ac:dyDescent="0.3">
      <c r="A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  <c r="AA417" s="75"/>
    </row>
    <row r="418" spans="1:27" s="2" customFormat="1" x14ac:dyDescent="0.3">
      <c r="A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  <c r="AA418" s="75"/>
    </row>
    <row r="419" spans="1:27" s="2" customFormat="1" x14ac:dyDescent="0.3">
      <c r="A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  <c r="AA419" s="75"/>
    </row>
    <row r="420" spans="1:27" s="2" customFormat="1" x14ac:dyDescent="0.3">
      <c r="A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  <c r="AA420" s="75"/>
    </row>
    <row r="421" spans="1:27" s="2" customFormat="1" x14ac:dyDescent="0.3">
      <c r="A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  <c r="AA421" s="75"/>
    </row>
    <row r="422" spans="1:27" s="2" customFormat="1" x14ac:dyDescent="0.3">
      <c r="A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  <c r="AA422" s="75"/>
    </row>
    <row r="423" spans="1:27" s="2" customFormat="1" x14ac:dyDescent="0.3">
      <c r="A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  <c r="AA423" s="75"/>
    </row>
    <row r="424" spans="1:27" s="2" customFormat="1" x14ac:dyDescent="0.3">
      <c r="A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  <c r="AA424" s="75"/>
    </row>
    <row r="425" spans="1:27" s="2" customFormat="1" x14ac:dyDescent="0.3">
      <c r="A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  <c r="AA425" s="75"/>
    </row>
    <row r="426" spans="1:27" s="2" customFormat="1" x14ac:dyDescent="0.3">
      <c r="A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  <c r="AA426" s="75"/>
    </row>
    <row r="427" spans="1:27" s="2" customFormat="1" x14ac:dyDescent="0.3">
      <c r="A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  <c r="AA427" s="75"/>
    </row>
    <row r="428" spans="1:27" s="2" customFormat="1" x14ac:dyDescent="0.3">
      <c r="A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  <c r="AA428" s="75"/>
    </row>
    <row r="429" spans="1:27" s="2" customFormat="1" x14ac:dyDescent="0.3">
      <c r="A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  <c r="AA429" s="75"/>
    </row>
    <row r="430" spans="1:27" s="2" customFormat="1" x14ac:dyDescent="0.3">
      <c r="A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  <c r="AA430" s="75"/>
    </row>
    <row r="431" spans="1:27" s="2" customFormat="1" x14ac:dyDescent="0.3">
      <c r="A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  <c r="AA431" s="75"/>
    </row>
    <row r="432" spans="1:27" s="2" customFormat="1" x14ac:dyDescent="0.3">
      <c r="A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  <c r="AA432" s="75"/>
    </row>
    <row r="433" spans="1:27" s="2" customFormat="1" x14ac:dyDescent="0.3">
      <c r="A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  <c r="AA433" s="75"/>
    </row>
    <row r="434" spans="1:27" s="2" customFormat="1" x14ac:dyDescent="0.3">
      <c r="A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  <c r="AA434" s="75"/>
    </row>
    <row r="435" spans="1:27" s="2" customFormat="1" x14ac:dyDescent="0.3">
      <c r="A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  <c r="AA435" s="75"/>
    </row>
    <row r="436" spans="1:27" s="2" customFormat="1" x14ac:dyDescent="0.3">
      <c r="A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  <c r="AA436" s="75"/>
    </row>
    <row r="437" spans="1:27" s="2" customFormat="1" x14ac:dyDescent="0.3">
      <c r="A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  <c r="AA437" s="75"/>
    </row>
    <row r="438" spans="1:27" s="2" customFormat="1" x14ac:dyDescent="0.3">
      <c r="A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  <c r="AA438" s="75"/>
    </row>
    <row r="439" spans="1:27" s="2" customFormat="1" x14ac:dyDescent="0.3">
      <c r="A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  <c r="AA439" s="75"/>
    </row>
    <row r="440" spans="1:27" s="2" customFormat="1" x14ac:dyDescent="0.3">
      <c r="A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  <c r="AA440" s="75"/>
    </row>
    <row r="441" spans="1:27" s="2" customFormat="1" x14ac:dyDescent="0.3">
      <c r="A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  <c r="AA441" s="75"/>
    </row>
    <row r="442" spans="1:27" s="2" customFormat="1" x14ac:dyDescent="0.3">
      <c r="A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  <c r="AA442" s="75"/>
    </row>
    <row r="443" spans="1:27" s="2" customFormat="1" x14ac:dyDescent="0.3">
      <c r="A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  <c r="AA443" s="75"/>
    </row>
    <row r="444" spans="1:27" s="2" customFormat="1" x14ac:dyDescent="0.3">
      <c r="A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  <c r="AA444" s="75"/>
    </row>
    <row r="445" spans="1:27" s="2" customFormat="1" x14ac:dyDescent="0.3">
      <c r="A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  <c r="AA445" s="75"/>
    </row>
    <row r="446" spans="1:27" s="2" customFormat="1" x14ac:dyDescent="0.3">
      <c r="A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  <c r="AA446" s="75"/>
    </row>
    <row r="447" spans="1:27" s="2" customFormat="1" x14ac:dyDescent="0.3">
      <c r="A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  <c r="AA447" s="75"/>
    </row>
    <row r="448" spans="1:27" s="2" customFormat="1" x14ac:dyDescent="0.3">
      <c r="A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  <c r="AA448" s="75"/>
    </row>
    <row r="449" spans="1:27" s="2" customFormat="1" x14ac:dyDescent="0.3">
      <c r="A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  <c r="AA449" s="75"/>
    </row>
    <row r="450" spans="1:27" s="2" customFormat="1" x14ac:dyDescent="0.3">
      <c r="A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  <c r="AA450" s="75"/>
    </row>
    <row r="451" spans="1:27" s="2" customFormat="1" x14ac:dyDescent="0.3">
      <c r="A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  <c r="AA451" s="75"/>
    </row>
    <row r="452" spans="1:27" s="2" customFormat="1" x14ac:dyDescent="0.3">
      <c r="A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  <c r="AA452" s="75"/>
    </row>
    <row r="453" spans="1:27" s="2" customFormat="1" x14ac:dyDescent="0.3">
      <c r="A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  <c r="AA453" s="75"/>
    </row>
    <row r="454" spans="1:27" s="2" customFormat="1" x14ac:dyDescent="0.3">
      <c r="A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  <c r="AA454" s="75"/>
    </row>
    <row r="455" spans="1:27" s="2" customFormat="1" x14ac:dyDescent="0.3">
      <c r="A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  <c r="AA455" s="75"/>
    </row>
    <row r="456" spans="1:27" s="2" customFormat="1" x14ac:dyDescent="0.3">
      <c r="A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  <c r="AA456" s="75"/>
    </row>
    <row r="457" spans="1:27" s="2" customFormat="1" x14ac:dyDescent="0.3">
      <c r="A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  <c r="AA457" s="75"/>
    </row>
    <row r="458" spans="1:27" s="2" customFormat="1" x14ac:dyDescent="0.3">
      <c r="A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  <c r="AA458" s="75"/>
    </row>
    <row r="459" spans="1:27" s="2" customFormat="1" x14ac:dyDescent="0.3">
      <c r="A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  <c r="AA459" s="75"/>
    </row>
  </sheetData>
  <sheetProtection algorithmName="SHA-512" hashValue="xQkygG/nsfrUaVEtEE5ZDZwmB71uVBzoDhUtlcNyJ+TNHmhCqlPGohiO8CwxEyPelOJEjyLQzW76CUMrEeSk0Q==" saltValue="1QQB33/RX1fcxJq3MeT9xQ==" spinCount="100000" sheet="1" selectLockedCells="1"/>
  <mergeCells count="2">
    <mergeCell ref="C4:H4"/>
    <mergeCell ref="C1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FORMS</vt:lpstr>
      <vt:lpstr>RATE</vt:lpstr>
      <vt:lpstr>BASE</vt:lpstr>
      <vt:lpstr>AMOUNT</vt:lpstr>
      <vt:lpstr>HEBERGEMENT</vt:lpstr>
      <vt:lpstr>RESTO</vt:lpstr>
      <vt:lpstr>COMPTABILITE</vt:lpstr>
      <vt:lpstr>AMOUNT!Zone_d_impression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 FLANDRIN</dc:creator>
  <cp:lastModifiedBy>Thimothé BAROUDEL</cp:lastModifiedBy>
  <cp:lastPrinted>2021-12-21T10:54:43Z</cp:lastPrinted>
  <dcterms:created xsi:type="dcterms:W3CDTF">2021-10-18T12:51:02Z</dcterms:created>
  <dcterms:modified xsi:type="dcterms:W3CDTF">2025-03-12T11:29:37Z</dcterms:modified>
</cp:coreProperties>
</file>