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.lebioda\Downloads\"/>
    </mc:Choice>
  </mc:AlternateContent>
  <xr:revisionPtr revIDLastSave="0" documentId="8_{0C936C1C-3915-4199-9C07-EC1BECDBB1C3}" xr6:coauthVersionLast="47" xr6:coauthVersionMax="47" xr10:uidLastSave="{00000000-0000-0000-0000-000000000000}"/>
  <workbookProtection workbookAlgorithmName="SHA-512" workbookHashValue="kBG147QPwWZeVZ/Cj+B5qnYQboPBdnMXstGbSy/9zSdumQ7pdBnPMh/ItpEMa0x3V/3aknBg1/FgKU7lYt70Vw==" workbookSaltValue="3CHywYHuGrbTr4nnJLHiNw==" workbookSpinCount="100000" lockStructure="1"/>
  <bookViews>
    <workbookView xWindow="-108" yWindow="-108" windowWidth="23256" windowHeight="12456" tabRatio="715" activeTab="3" xr2:uid="{00000000-000D-0000-FFFF-FFFF00000000}"/>
  </bookViews>
  <sheets>
    <sheet name="1. Summary" sheetId="1" r:id="rId1"/>
    <sheet name="2. Hotel" sheetId="2" r:id="rId2"/>
    <sheet name="3. Non official accomodation" sheetId="3" r:id="rId3"/>
    <sheet name="4. Meals Form " sheetId="4" r:id="rId4"/>
    <sheet name="Payment summary" sheetId="5" r:id="rId5"/>
    <sheet name="Listy rozwijane" sheetId="6" state="hidden" r:id="rId6"/>
  </sheets>
  <definedNames>
    <definedName name="Hotel_Lechicka">'2. Hotel'!$BA$10:$BB$10</definedName>
    <definedName name="Hotel_Novotel_Centrum">'2. Hotel'!$BA$8:$BB$8</definedName>
    <definedName name="Hotel_Novotel_Malta">'2. Hotel'!$BA$9:$BC$9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50" i="2" l="1"/>
  <c r="I32" i="5"/>
  <c r="C29" i="5" a="1"/>
  <c r="C29" i="5" s="1"/>
  <c r="C28" i="5" a="1"/>
  <c r="C28" i="5" s="1"/>
  <c r="C23" i="5" a="1"/>
  <c r="C23" i="5" s="1"/>
  <c r="C22" i="5" a="1"/>
  <c r="C22" i="5" s="1"/>
  <c r="C21" i="5" a="1"/>
  <c r="C21" i="5" s="1"/>
  <c r="C16" i="5" a="1"/>
  <c r="C16" i="5" s="1"/>
  <c r="C15" i="5" a="1"/>
  <c r="C15" i="5" s="1"/>
  <c r="AF23" i="4" l="1"/>
  <c r="AG23" i="4"/>
  <c r="AH23" i="4"/>
  <c r="AF24" i="4"/>
  <c r="AG24" i="4"/>
  <c r="AH24" i="4"/>
  <c r="AF25" i="4"/>
  <c r="AG25" i="4"/>
  <c r="AH25" i="4"/>
  <c r="AF26" i="4"/>
  <c r="AG26" i="4"/>
  <c r="AH26" i="4"/>
  <c r="AF27" i="4"/>
  <c r="AG27" i="4"/>
  <c r="AH27" i="4"/>
  <c r="AF28" i="4"/>
  <c r="AG28" i="4"/>
  <c r="AH28" i="4"/>
  <c r="AF29" i="4"/>
  <c r="AG29" i="4"/>
  <c r="AH29" i="4"/>
  <c r="AF30" i="4"/>
  <c r="AG30" i="4"/>
  <c r="AH30" i="4"/>
  <c r="AF31" i="4"/>
  <c r="AG31" i="4"/>
  <c r="AH31" i="4"/>
  <c r="AF32" i="4"/>
  <c r="AG32" i="4"/>
  <c r="AH32" i="4"/>
  <c r="AF33" i="4"/>
  <c r="AG33" i="4"/>
  <c r="AH33" i="4"/>
  <c r="AF34" i="4"/>
  <c r="AG34" i="4"/>
  <c r="AH34" i="4"/>
  <c r="AF35" i="4"/>
  <c r="AG35" i="4"/>
  <c r="AH35" i="4"/>
  <c r="AF36" i="4"/>
  <c r="AG36" i="4"/>
  <c r="AH36" i="4"/>
  <c r="AF37" i="4"/>
  <c r="AG37" i="4"/>
  <c r="AH37" i="4"/>
  <c r="AF38" i="4"/>
  <c r="AG38" i="4"/>
  <c r="AH38" i="4"/>
  <c r="AF39" i="4"/>
  <c r="AG39" i="4"/>
  <c r="AH39" i="4"/>
  <c r="AF40" i="4"/>
  <c r="AG40" i="4"/>
  <c r="AH40" i="4"/>
  <c r="AF41" i="4"/>
  <c r="AG41" i="4"/>
  <c r="AH41" i="4"/>
  <c r="AF42" i="4"/>
  <c r="AG42" i="4"/>
  <c r="AH42" i="4"/>
  <c r="AF43" i="4"/>
  <c r="AG43" i="4"/>
  <c r="AH43" i="4"/>
  <c r="AF44" i="4"/>
  <c r="AG44" i="4"/>
  <c r="AH44" i="4"/>
  <c r="AF45" i="4"/>
  <c r="AG45" i="4"/>
  <c r="AH45" i="4"/>
  <c r="AF46" i="4"/>
  <c r="AG46" i="4"/>
  <c r="AH46" i="4"/>
  <c r="AF47" i="4"/>
  <c r="AG47" i="4"/>
  <c r="AH47" i="4"/>
  <c r="AF48" i="4"/>
  <c r="AG48" i="4"/>
  <c r="AH48" i="4"/>
  <c r="AF49" i="4"/>
  <c r="AG49" i="4"/>
  <c r="AH49" i="4"/>
  <c r="AF50" i="4"/>
  <c r="AG50" i="4"/>
  <c r="AH50" i="4"/>
  <c r="AA23" i="4"/>
  <c r="AB23" i="4"/>
  <c r="AC23" i="4"/>
  <c r="AA24" i="4"/>
  <c r="AB24" i="4"/>
  <c r="AC24" i="4"/>
  <c r="AA25" i="4"/>
  <c r="AB25" i="4"/>
  <c r="AC25" i="4"/>
  <c r="AA26" i="4"/>
  <c r="AB26" i="4"/>
  <c r="AC26" i="4"/>
  <c r="AA27" i="4"/>
  <c r="AB27" i="4"/>
  <c r="AC27" i="4"/>
  <c r="AA28" i="4"/>
  <c r="AB28" i="4"/>
  <c r="AC28" i="4"/>
  <c r="AA29" i="4"/>
  <c r="AB29" i="4"/>
  <c r="AC29" i="4"/>
  <c r="AA30" i="4"/>
  <c r="AB30" i="4"/>
  <c r="AC30" i="4"/>
  <c r="AA31" i="4"/>
  <c r="AB31" i="4"/>
  <c r="AC31" i="4"/>
  <c r="AA32" i="4"/>
  <c r="AB32" i="4"/>
  <c r="AC32" i="4"/>
  <c r="AA33" i="4"/>
  <c r="AB33" i="4"/>
  <c r="AC33" i="4"/>
  <c r="AA34" i="4"/>
  <c r="AB34" i="4"/>
  <c r="AC34" i="4"/>
  <c r="AA35" i="4"/>
  <c r="AB35" i="4"/>
  <c r="AC35" i="4"/>
  <c r="AA36" i="4"/>
  <c r="AB36" i="4"/>
  <c r="AC36" i="4"/>
  <c r="AA37" i="4"/>
  <c r="AB37" i="4"/>
  <c r="AC37" i="4"/>
  <c r="AA38" i="4"/>
  <c r="AB38" i="4"/>
  <c r="AC38" i="4"/>
  <c r="AA39" i="4"/>
  <c r="AB39" i="4"/>
  <c r="AC39" i="4"/>
  <c r="AA40" i="4"/>
  <c r="AB40" i="4"/>
  <c r="AC40" i="4"/>
  <c r="AA41" i="4"/>
  <c r="AB41" i="4"/>
  <c r="AC41" i="4"/>
  <c r="AA42" i="4"/>
  <c r="AB42" i="4"/>
  <c r="AC42" i="4"/>
  <c r="AA43" i="4"/>
  <c r="AB43" i="4"/>
  <c r="AC43" i="4"/>
  <c r="AA44" i="4"/>
  <c r="AB44" i="4"/>
  <c r="AC44" i="4"/>
  <c r="AA45" i="4"/>
  <c r="AB45" i="4"/>
  <c r="AC45" i="4"/>
  <c r="AA46" i="4"/>
  <c r="AB46" i="4"/>
  <c r="AC46" i="4"/>
  <c r="AA47" i="4"/>
  <c r="AB47" i="4"/>
  <c r="AC47" i="4"/>
  <c r="AA48" i="4"/>
  <c r="AB48" i="4"/>
  <c r="AC48" i="4"/>
  <c r="AA49" i="4"/>
  <c r="AB49" i="4"/>
  <c r="AC49" i="4"/>
  <c r="AA50" i="4"/>
  <c r="AB50" i="4"/>
  <c r="AC50" i="4"/>
  <c r="X24" i="4"/>
  <c r="Y24" i="4"/>
  <c r="Z24" i="4"/>
  <c r="AD24" i="4"/>
  <c r="AE24" i="4"/>
  <c r="AI24" i="4"/>
  <c r="AJ24" i="4"/>
  <c r="AK24" i="4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L25" i="2" s="1"/>
  <c r="AA24" i="2"/>
  <c r="AA23" i="2"/>
  <c r="AA22" i="2"/>
  <c r="AA21" i="2"/>
  <c r="AD25" i="2"/>
  <c r="AE25" i="2"/>
  <c r="AF25" i="2"/>
  <c r="AG25" i="2"/>
  <c r="AH25" i="2"/>
  <c r="AI25" i="2"/>
  <c r="AJ25" i="2"/>
  <c r="AK25" i="2"/>
  <c r="D29" i="5"/>
  <c r="D28" i="5"/>
  <c r="E28" i="5" s="1"/>
  <c r="D15" i="5"/>
  <c r="AD23" i="2" l="1"/>
  <c r="AE23" i="2"/>
  <c r="AF23" i="2"/>
  <c r="AG23" i="2"/>
  <c r="AH23" i="2"/>
  <c r="AI23" i="2"/>
  <c r="AJ23" i="2"/>
  <c r="AK23" i="2"/>
  <c r="AL23" i="2"/>
  <c r="AD24" i="2"/>
  <c r="AK48" i="2"/>
  <c r="AJ48" i="2"/>
  <c r="AI48" i="2"/>
  <c r="AH48" i="2"/>
  <c r="AG48" i="2"/>
  <c r="AF48" i="2"/>
  <c r="AE48" i="2"/>
  <c r="AD48" i="2"/>
  <c r="AK47" i="2"/>
  <c r="AJ47" i="2"/>
  <c r="AI47" i="2"/>
  <c r="AH47" i="2"/>
  <c r="AG47" i="2"/>
  <c r="AF47" i="2"/>
  <c r="AE47" i="2"/>
  <c r="AD47" i="2"/>
  <c r="AK46" i="2"/>
  <c r="AJ46" i="2"/>
  <c r="AI46" i="2"/>
  <c r="AH46" i="2"/>
  <c r="AG46" i="2"/>
  <c r="AF46" i="2"/>
  <c r="AE46" i="2"/>
  <c r="AD46" i="2"/>
  <c r="AK45" i="2"/>
  <c r="AJ45" i="2"/>
  <c r="AI45" i="2"/>
  <c r="AH45" i="2"/>
  <c r="AG45" i="2"/>
  <c r="AF45" i="2"/>
  <c r="AE45" i="2"/>
  <c r="AD45" i="2"/>
  <c r="AK44" i="2"/>
  <c r="AJ44" i="2"/>
  <c r="AI44" i="2"/>
  <c r="AH44" i="2"/>
  <c r="AG44" i="2"/>
  <c r="AF44" i="2"/>
  <c r="AE44" i="2"/>
  <c r="AD44" i="2"/>
  <c r="AK43" i="2"/>
  <c r="AJ43" i="2"/>
  <c r="AI43" i="2"/>
  <c r="AH43" i="2"/>
  <c r="AG43" i="2"/>
  <c r="AF43" i="2"/>
  <c r="AE43" i="2"/>
  <c r="AD43" i="2"/>
  <c r="AK42" i="2"/>
  <c r="AJ42" i="2"/>
  <c r="AI42" i="2"/>
  <c r="AH42" i="2"/>
  <c r="AG42" i="2"/>
  <c r="AF42" i="2"/>
  <c r="AE42" i="2"/>
  <c r="AD42" i="2"/>
  <c r="AK41" i="2"/>
  <c r="AJ41" i="2"/>
  <c r="AI41" i="2"/>
  <c r="AH41" i="2"/>
  <c r="AG41" i="2"/>
  <c r="AF41" i="2"/>
  <c r="AE41" i="2"/>
  <c r="AD41" i="2"/>
  <c r="AK40" i="2"/>
  <c r="AJ40" i="2"/>
  <c r="AI40" i="2"/>
  <c r="AH40" i="2"/>
  <c r="AG40" i="2"/>
  <c r="AF40" i="2"/>
  <c r="AE40" i="2"/>
  <c r="AD40" i="2"/>
  <c r="AK39" i="2"/>
  <c r="AJ39" i="2"/>
  <c r="AI39" i="2"/>
  <c r="AH39" i="2"/>
  <c r="AG39" i="2"/>
  <c r="AF39" i="2"/>
  <c r="AE39" i="2"/>
  <c r="AD39" i="2"/>
  <c r="AK38" i="2"/>
  <c r="AJ38" i="2"/>
  <c r="AI38" i="2"/>
  <c r="AH38" i="2"/>
  <c r="AG38" i="2"/>
  <c r="AF38" i="2"/>
  <c r="AE38" i="2"/>
  <c r="AD38" i="2"/>
  <c r="AK37" i="2"/>
  <c r="AJ37" i="2"/>
  <c r="AI37" i="2"/>
  <c r="AH37" i="2"/>
  <c r="AG37" i="2"/>
  <c r="AF37" i="2"/>
  <c r="AE37" i="2"/>
  <c r="AD37" i="2"/>
  <c r="AK36" i="2"/>
  <c r="AJ36" i="2"/>
  <c r="AI36" i="2"/>
  <c r="AH36" i="2"/>
  <c r="AG36" i="2"/>
  <c r="AF36" i="2"/>
  <c r="AE36" i="2"/>
  <c r="AD36" i="2"/>
  <c r="AK35" i="2"/>
  <c r="AJ35" i="2"/>
  <c r="AI35" i="2"/>
  <c r="AH35" i="2"/>
  <c r="AG35" i="2"/>
  <c r="AF35" i="2"/>
  <c r="AE35" i="2"/>
  <c r="AD35" i="2"/>
  <c r="AK34" i="2"/>
  <c r="AJ34" i="2"/>
  <c r="AI34" i="2"/>
  <c r="AH34" i="2"/>
  <c r="AG34" i="2"/>
  <c r="AF34" i="2"/>
  <c r="AE34" i="2"/>
  <c r="AD34" i="2"/>
  <c r="AK33" i="2"/>
  <c r="AJ33" i="2"/>
  <c r="AI33" i="2"/>
  <c r="AH33" i="2"/>
  <c r="AG33" i="2"/>
  <c r="AF33" i="2"/>
  <c r="AE33" i="2"/>
  <c r="AD33" i="2"/>
  <c r="AK32" i="2"/>
  <c r="AJ32" i="2"/>
  <c r="AI32" i="2"/>
  <c r="AH32" i="2"/>
  <c r="AG32" i="2"/>
  <c r="AF32" i="2"/>
  <c r="AE32" i="2"/>
  <c r="AD32" i="2"/>
  <c r="AK31" i="2"/>
  <c r="AJ31" i="2"/>
  <c r="AI31" i="2"/>
  <c r="AH31" i="2"/>
  <c r="AG31" i="2"/>
  <c r="AF31" i="2"/>
  <c r="AE31" i="2"/>
  <c r="AD31" i="2"/>
  <c r="AK30" i="2"/>
  <c r="AJ30" i="2"/>
  <c r="AI30" i="2"/>
  <c r="AH30" i="2"/>
  <c r="AG30" i="2"/>
  <c r="AF30" i="2"/>
  <c r="AE30" i="2"/>
  <c r="AD30" i="2"/>
  <c r="AK29" i="2"/>
  <c r="AJ29" i="2"/>
  <c r="AI29" i="2"/>
  <c r="AH29" i="2"/>
  <c r="AG29" i="2"/>
  <c r="AF29" i="2"/>
  <c r="AE29" i="2"/>
  <c r="AD29" i="2"/>
  <c r="AK28" i="2"/>
  <c r="AJ28" i="2"/>
  <c r="AI28" i="2"/>
  <c r="AH28" i="2"/>
  <c r="AG28" i="2"/>
  <c r="AF28" i="2"/>
  <c r="AE28" i="2"/>
  <c r="AD28" i="2"/>
  <c r="AK27" i="2"/>
  <c r="AJ27" i="2"/>
  <c r="AI27" i="2"/>
  <c r="AH27" i="2"/>
  <c r="AG27" i="2"/>
  <c r="AF27" i="2"/>
  <c r="AE27" i="2"/>
  <c r="AD27" i="2"/>
  <c r="AK26" i="2"/>
  <c r="AJ26" i="2"/>
  <c r="AI26" i="2"/>
  <c r="AH26" i="2"/>
  <c r="AG26" i="2"/>
  <c r="AF26" i="2"/>
  <c r="AE26" i="2"/>
  <c r="AD26" i="2"/>
  <c r="AK24" i="2"/>
  <c r="AJ24" i="2"/>
  <c r="AI24" i="2"/>
  <c r="AH24" i="2"/>
  <c r="AG24" i="2"/>
  <c r="AF24" i="2"/>
  <c r="AE24" i="2"/>
  <c r="AK22" i="2"/>
  <c r="AJ22" i="2"/>
  <c r="AI22" i="2"/>
  <c r="AH22" i="2"/>
  <c r="AG22" i="2"/>
  <c r="AF22" i="2"/>
  <c r="AE22" i="2"/>
  <c r="AD22" i="2"/>
  <c r="AK21" i="2"/>
  <c r="AJ21" i="2"/>
  <c r="AI21" i="2"/>
  <c r="AH21" i="2"/>
  <c r="AG21" i="2"/>
  <c r="AF21" i="2"/>
  <c r="AE21" i="2"/>
  <c r="AD21" i="2"/>
  <c r="AL22" i="2"/>
  <c r="E20" i="3"/>
  <c r="E19" i="3"/>
  <c r="P1" i="6" a="1"/>
  <c r="P3" i="6" s="1"/>
  <c r="H17" i="5"/>
  <c r="I17" i="5" s="1"/>
  <c r="H16" i="5"/>
  <c r="I16" i="5" s="1"/>
  <c r="H15" i="5"/>
  <c r="I15" i="5" s="1"/>
  <c r="D23" i="5"/>
  <c r="D22" i="5"/>
  <c r="D16" i="5"/>
  <c r="E15" i="5" s="1"/>
  <c r="D21" i="5"/>
  <c r="AK50" i="4"/>
  <c r="AJ50" i="4"/>
  <c r="AI50" i="4"/>
  <c r="AE50" i="4"/>
  <c r="AD50" i="4"/>
  <c r="Z50" i="4"/>
  <c r="Y50" i="4"/>
  <c r="X50" i="4"/>
  <c r="AK49" i="4"/>
  <c r="AJ49" i="4"/>
  <c r="AI49" i="4"/>
  <c r="AE49" i="4"/>
  <c r="AD49" i="4"/>
  <c r="Z49" i="4"/>
  <c r="Y49" i="4"/>
  <c r="X49" i="4"/>
  <c r="AK48" i="4"/>
  <c r="AJ48" i="4"/>
  <c r="AI48" i="4"/>
  <c r="AE48" i="4"/>
  <c r="AD48" i="4"/>
  <c r="Z48" i="4"/>
  <c r="Y48" i="4"/>
  <c r="X48" i="4"/>
  <c r="AK47" i="4"/>
  <c r="AJ47" i="4"/>
  <c r="AI47" i="4"/>
  <c r="AE47" i="4"/>
  <c r="AD47" i="4"/>
  <c r="Z47" i="4"/>
  <c r="Y47" i="4"/>
  <c r="X47" i="4"/>
  <c r="AK46" i="4"/>
  <c r="AJ46" i="4"/>
  <c r="AI46" i="4"/>
  <c r="AE46" i="4"/>
  <c r="AD46" i="4"/>
  <c r="Z46" i="4"/>
  <c r="Y46" i="4"/>
  <c r="X46" i="4"/>
  <c r="AK45" i="4"/>
  <c r="AJ45" i="4"/>
  <c r="AI45" i="4"/>
  <c r="AE45" i="4"/>
  <c r="AD45" i="4"/>
  <c r="Z45" i="4"/>
  <c r="Y45" i="4"/>
  <c r="X45" i="4"/>
  <c r="AK44" i="4"/>
  <c r="AJ44" i="4"/>
  <c r="AI44" i="4"/>
  <c r="AE44" i="4"/>
  <c r="AD44" i="4"/>
  <c r="Z44" i="4"/>
  <c r="Y44" i="4"/>
  <c r="X44" i="4"/>
  <c r="AK43" i="4"/>
  <c r="AJ43" i="4"/>
  <c r="AI43" i="4"/>
  <c r="AE43" i="4"/>
  <c r="AD43" i="4"/>
  <c r="Z43" i="4"/>
  <c r="Y43" i="4"/>
  <c r="X43" i="4"/>
  <c r="AK42" i="4"/>
  <c r="AJ42" i="4"/>
  <c r="AI42" i="4"/>
  <c r="AE42" i="4"/>
  <c r="AD42" i="4"/>
  <c r="Z42" i="4"/>
  <c r="Y42" i="4"/>
  <c r="X42" i="4"/>
  <c r="AK41" i="4"/>
  <c r="AJ41" i="4"/>
  <c r="AI41" i="4"/>
  <c r="AE41" i="4"/>
  <c r="AD41" i="4"/>
  <c r="Z41" i="4"/>
  <c r="Y41" i="4"/>
  <c r="X41" i="4"/>
  <c r="AK40" i="4"/>
  <c r="AJ40" i="4"/>
  <c r="AI40" i="4"/>
  <c r="AE40" i="4"/>
  <c r="AD40" i="4"/>
  <c r="Z40" i="4"/>
  <c r="Y40" i="4"/>
  <c r="X40" i="4"/>
  <c r="AK39" i="4"/>
  <c r="AJ39" i="4"/>
  <c r="AI39" i="4"/>
  <c r="AE39" i="4"/>
  <c r="AD39" i="4"/>
  <c r="Z39" i="4"/>
  <c r="Y39" i="4"/>
  <c r="X39" i="4"/>
  <c r="AK38" i="4"/>
  <c r="AJ38" i="4"/>
  <c r="AI38" i="4"/>
  <c r="AE38" i="4"/>
  <c r="AD38" i="4"/>
  <c r="Z38" i="4"/>
  <c r="Y38" i="4"/>
  <c r="X38" i="4"/>
  <c r="AK37" i="4"/>
  <c r="AJ37" i="4"/>
  <c r="AI37" i="4"/>
  <c r="AE37" i="4"/>
  <c r="AD37" i="4"/>
  <c r="Z37" i="4"/>
  <c r="Y37" i="4"/>
  <c r="X37" i="4"/>
  <c r="AK36" i="4"/>
  <c r="AJ36" i="4"/>
  <c r="AI36" i="4"/>
  <c r="AE36" i="4"/>
  <c r="AD36" i="4"/>
  <c r="Z36" i="4"/>
  <c r="Y36" i="4"/>
  <c r="X36" i="4"/>
  <c r="AK35" i="4"/>
  <c r="AJ35" i="4"/>
  <c r="AI35" i="4"/>
  <c r="AE35" i="4"/>
  <c r="AD35" i="4"/>
  <c r="Z35" i="4"/>
  <c r="Y35" i="4"/>
  <c r="X35" i="4"/>
  <c r="AK34" i="4"/>
  <c r="AJ34" i="4"/>
  <c r="AI34" i="4"/>
  <c r="AE34" i="4"/>
  <c r="AD34" i="4"/>
  <c r="Z34" i="4"/>
  <c r="Y34" i="4"/>
  <c r="X34" i="4"/>
  <c r="AK33" i="4"/>
  <c r="AJ33" i="4"/>
  <c r="AI33" i="4"/>
  <c r="AE33" i="4"/>
  <c r="AD33" i="4"/>
  <c r="Z33" i="4"/>
  <c r="Y33" i="4"/>
  <c r="X33" i="4"/>
  <c r="AK32" i="4"/>
  <c r="AJ32" i="4"/>
  <c r="AI32" i="4"/>
  <c r="AE32" i="4"/>
  <c r="AD32" i="4"/>
  <c r="Z32" i="4"/>
  <c r="Y32" i="4"/>
  <c r="X32" i="4"/>
  <c r="AK31" i="4"/>
  <c r="AJ31" i="4"/>
  <c r="AI31" i="4"/>
  <c r="AE31" i="4"/>
  <c r="AD31" i="4"/>
  <c r="Z31" i="4"/>
  <c r="Y31" i="4"/>
  <c r="X31" i="4"/>
  <c r="AK30" i="4"/>
  <c r="AJ30" i="4"/>
  <c r="AI30" i="4"/>
  <c r="AE30" i="4"/>
  <c r="AD30" i="4"/>
  <c r="Z30" i="4"/>
  <c r="Y30" i="4"/>
  <c r="X30" i="4"/>
  <c r="AK29" i="4"/>
  <c r="AJ29" i="4"/>
  <c r="AI29" i="4"/>
  <c r="AE29" i="4"/>
  <c r="AD29" i="4"/>
  <c r="Z29" i="4"/>
  <c r="Y29" i="4"/>
  <c r="X29" i="4"/>
  <c r="AK28" i="4"/>
  <c r="AJ28" i="4"/>
  <c r="AI28" i="4"/>
  <c r="AE28" i="4"/>
  <c r="AD28" i="4"/>
  <c r="Z28" i="4"/>
  <c r="Y28" i="4"/>
  <c r="X28" i="4"/>
  <c r="AK27" i="4"/>
  <c r="AJ27" i="4"/>
  <c r="AI27" i="4"/>
  <c r="AE27" i="4"/>
  <c r="AD27" i="4"/>
  <c r="Z27" i="4"/>
  <c r="Y27" i="4"/>
  <c r="X27" i="4"/>
  <c r="AK26" i="4"/>
  <c r="AJ26" i="4"/>
  <c r="AI26" i="4"/>
  <c r="AE26" i="4"/>
  <c r="AD26" i="4"/>
  <c r="Z26" i="4"/>
  <c r="Y26" i="4"/>
  <c r="X26" i="4"/>
  <c r="AK25" i="4"/>
  <c r="AJ25" i="4"/>
  <c r="AI25" i="4"/>
  <c r="AE25" i="4"/>
  <c r="AD25" i="4"/>
  <c r="Z25" i="4"/>
  <c r="Y25" i="4"/>
  <c r="X25" i="4"/>
  <c r="AK23" i="4"/>
  <c r="AJ23" i="4"/>
  <c r="AI23" i="4"/>
  <c r="AE23" i="4"/>
  <c r="AD23" i="4"/>
  <c r="Z23" i="4"/>
  <c r="Y23" i="4"/>
  <c r="X23" i="4"/>
  <c r="H15" i="4"/>
  <c r="B15" i="4"/>
  <c r="H13" i="4"/>
  <c r="B13" i="4"/>
  <c r="H14" i="3"/>
  <c r="B14" i="3"/>
  <c r="H12" i="3"/>
  <c r="B12" i="3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4" i="2"/>
  <c r="AL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M26" i="2"/>
  <c r="AL26" i="2"/>
  <c r="AM25" i="2"/>
  <c r="AM24" i="2"/>
  <c r="AL24" i="2"/>
  <c r="AM22" i="2"/>
  <c r="AM21" i="2"/>
  <c r="AL21" i="2"/>
  <c r="H14" i="2"/>
  <c r="B14" i="2"/>
  <c r="H12" i="2"/>
  <c r="B12" i="2"/>
  <c r="E21" i="5" l="1"/>
  <c r="AL27" i="2"/>
  <c r="AB23" i="2"/>
  <c r="AB21" i="2"/>
  <c r="AB26" i="2"/>
  <c r="AB27" i="2"/>
  <c r="AB28" i="2"/>
  <c r="AB30" i="2"/>
  <c r="AB32" i="2"/>
  <c r="AB25" i="2"/>
  <c r="AB34" i="2"/>
  <c r="AB36" i="2"/>
  <c r="AB24" i="2"/>
  <c r="AB29" i="2"/>
  <c r="AB22" i="2"/>
  <c r="AB42" i="2"/>
  <c r="AB33" i="2"/>
  <c r="AB35" i="2"/>
  <c r="AB31" i="2"/>
  <c r="J20" i="5"/>
  <c r="AB41" i="2"/>
  <c r="AB43" i="2"/>
  <c r="AB44" i="2"/>
  <c r="AB47" i="2"/>
  <c r="AB37" i="2"/>
  <c r="AB39" i="2"/>
  <c r="J15" i="5"/>
  <c r="AB45" i="2"/>
  <c r="V29" i="4"/>
  <c r="V37" i="4"/>
  <c r="V45" i="4"/>
  <c r="V32" i="4"/>
  <c r="V40" i="4"/>
  <c r="V48" i="4"/>
  <c r="V23" i="4"/>
  <c r="V31" i="4"/>
  <c r="V34" i="4"/>
  <c r="V39" i="4"/>
  <c r="V42" i="4"/>
  <c r="V47" i="4"/>
  <c r="V50" i="4"/>
  <c r="V26" i="4"/>
  <c r="V27" i="4"/>
  <c r="V30" i="4"/>
  <c r="V35" i="4"/>
  <c r="V38" i="4"/>
  <c r="V43" i="4"/>
  <c r="V46" i="4"/>
  <c r="V28" i="4"/>
  <c r="V33" i="4"/>
  <c r="V36" i="4"/>
  <c r="V41" i="4"/>
  <c r="V44" i="4"/>
  <c r="V49" i="4"/>
  <c r="V25" i="4"/>
  <c r="AB46" i="2"/>
  <c r="AB48" i="2"/>
  <c r="AB38" i="2"/>
  <c r="AB40" i="2"/>
  <c r="P1" i="6"/>
  <c r="P2" i="6"/>
  <c r="AB49" i="2" l="1"/>
  <c r="V51" i="4"/>
  <c r="G2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<sst xmlns="http://schemas.openxmlformats.org/spreadsheetml/2006/main" count="321" uniqueCount="143">
  <si>
    <t>Federation Name:</t>
  </si>
  <si>
    <t>Agenda</t>
  </si>
  <si>
    <t>1. Summary - obligatory</t>
  </si>
  <si>
    <t xml:space="preserve">Email: </t>
  </si>
  <si>
    <t>Contact Person:</t>
  </si>
  <si>
    <t>Phone:</t>
  </si>
  <si>
    <t>Federation Address:*</t>
  </si>
  <si>
    <t>Please fill this cells</t>
  </si>
  <si>
    <t>Hotel Reservation form</t>
  </si>
  <si>
    <t>Polski Związek Judo</t>
  </si>
  <si>
    <t>registration@pzjudo.pl</t>
  </si>
  <si>
    <r>
      <rPr>
        <sz val="11"/>
        <color rgb="FF000000"/>
        <rFont val="Aptos Narrow"/>
        <charset val="1"/>
      </rPr>
      <t xml:space="preserve">Hotel 
</t>
    </r>
    <r>
      <rPr>
        <sz val="11"/>
        <color rgb="FFFF0000"/>
        <rFont val="Aptos Narrow"/>
        <charset val="1"/>
      </rPr>
      <t>Competition B&amp;B per person/night</t>
    </r>
  </si>
  <si>
    <t>Single</t>
  </si>
  <si>
    <t>Twin</t>
  </si>
  <si>
    <t>Triple</t>
  </si>
  <si>
    <t>KAT. A</t>
  </si>
  <si>
    <t>KAT.B</t>
  </si>
  <si>
    <t>Hotel Arche Geodezyjna</t>
  </si>
  <si>
    <t>Contact Information</t>
  </si>
  <si>
    <t>Federation name:</t>
  </si>
  <si>
    <t>No.</t>
  </si>
  <si>
    <r>
      <rPr>
        <b/>
        <sz val="11"/>
        <color rgb="FF000000"/>
        <rFont val="Aptos Narrow"/>
        <charset val="1"/>
      </rPr>
      <t xml:space="preserve">Given name(s)
</t>
    </r>
    <r>
      <rPr>
        <b/>
        <sz val="8"/>
        <color rgb="FFFF0000"/>
        <rFont val="Aptos Narrow"/>
        <charset val="1"/>
      </rPr>
      <t>please fill this cells</t>
    </r>
  </si>
  <si>
    <t>Surname(s)</t>
  </si>
  <si>
    <t>Sex</t>
  </si>
  <si>
    <t>Weight Category or 
Function</t>
  </si>
  <si>
    <t>TRAVEL INFORMATION</t>
  </si>
  <si>
    <t>TRANSFER</t>
  </si>
  <si>
    <r>
      <rPr>
        <b/>
        <sz val="11"/>
        <color rgb="FF000000"/>
        <rFont val="Aptos Narrow"/>
        <charset val="1"/>
      </rPr>
      <t xml:space="preserve">ACCOMODATION RESERVATION
</t>
    </r>
    <r>
      <rPr>
        <b/>
        <sz val="8"/>
        <color rgb="FFFF0000"/>
        <rFont val="Aptos Narrow"/>
        <charset val="1"/>
      </rPr>
      <t>Please choose first the category of Lodging</t>
    </r>
  </si>
  <si>
    <t>Total</t>
  </si>
  <si>
    <t>ARRIVAL</t>
  </si>
  <si>
    <t>DEPARTURE</t>
  </si>
  <si>
    <t>Lodging BB</t>
  </si>
  <si>
    <t>Days of Accomodation and type of room</t>
  </si>
  <si>
    <t>Date</t>
  </si>
  <si>
    <t>Time</t>
  </si>
  <si>
    <t>From</t>
  </si>
  <si>
    <t>To</t>
  </si>
  <si>
    <t>Flight Nr.</t>
  </si>
  <si>
    <t>transfer</t>
  </si>
  <si>
    <t>e.g.1</t>
  </si>
  <si>
    <t>Janusz</t>
  </si>
  <si>
    <t>Kowalski</t>
  </si>
  <si>
    <t>M</t>
  </si>
  <si>
    <t>Coach</t>
  </si>
  <si>
    <t>Munich</t>
  </si>
  <si>
    <t>Kraków</t>
  </si>
  <si>
    <t>AB 1234</t>
  </si>
  <si>
    <t>DE 4343</t>
  </si>
  <si>
    <t>Yes</t>
  </si>
  <si>
    <t>e.g.2</t>
  </si>
  <si>
    <t>Grażyna</t>
  </si>
  <si>
    <t>Nowak</t>
  </si>
  <si>
    <t>F</t>
  </si>
  <si>
    <t>-52 kg</t>
  </si>
  <si>
    <t>Paris</t>
  </si>
  <si>
    <t>Zamość</t>
  </si>
  <si>
    <t>CD 3456</t>
  </si>
  <si>
    <t>FR 4351</t>
  </si>
  <si>
    <t>No</t>
  </si>
  <si>
    <t>Non official accomodation</t>
  </si>
  <si>
    <t>Fee for each person</t>
  </si>
  <si>
    <t>Count</t>
  </si>
  <si>
    <t>Fee</t>
  </si>
  <si>
    <t>Athlets</t>
  </si>
  <si>
    <t>Other delegates*</t>
  </si>
  <si>
    <t>*Head of delegation, Coaches, Physios, Doctors,…</t>
  </si>
  <si>
    <t>MEALS</t>
  </si>
  <si>
    <t>HOTEL</t>
  </si>
  <si>
    <t>Venue</t>
  </si>
  <si>
    <t>Lunch</t>
  </si>
  <si>
    <t>Dinner</t>
  </si>
  <si>
    <t>Lunch in the Venue</t>
  </si>
  <si>
    <t>MEALS RESERVATION</t>
  </si>
  <si>
    <t>Lunch in the Hotel</t>
  </si>
  <si>
    <t>Category</t>
  </si>
  <si>
    <t>Amount</t>
  </si>
  <si>
    <t>Sum</t>
  </si>
  <si>
    <t>Total (with Entry Fee)</t>
  </si>
  <si>
    <t>Meals</t>
  </si>
  <si>
    <t>TOTAL</t>
  </si>
  <si>
    <t>Daty</t>
  </si>
  <si>
    <t>Hotele</t>
  </si>
  <si>
    <t>Hotele v2</t>
  </si>
  <si>
    <t>Pokoje</t>
  </si>
  <si>
    <t>Pokoje v2</t>
  </si>
  <si>
    <t>Yes/No</t>
  </si>
  <si>
    <t>Daty cd</t>
  </si>
  <si>
    <t>Hotel cat</t>
  </si>
  <si>
    <t>Hotel Ibis</t>
  </si>
  <si>
    <t>Single B&amp;B</t>
  </si>
  <si>
    <t xml:space="preserve"> -48 kg</t>
  </si>
  <si>
    <t>Hotel Ibis + 
Nutrition</t>
  </si>
  <si>
    <t>Hotel Szyndzielnia</t>
  </si>
  <si>
    <t>Single FB</t>
  </si>
  <si>
    <t xml:space="preserve"> -52 kg</t>
  </si>
  <si>
    <t>Double B&amp;B</t>
  </si>
  <si>
    <t xml:space="preserve"> -57 kg</t>
  </si>
  <si>
    <t>Hotel Szyndzielnia + Nutrition</t>
  </si>
  <si>
    <t>Double FB</t>
  </si>
  <si>
    <t xml:space="preserve"> -63 kg</t>
  </si>
  <si>
    <t>Triple B&amp;B</t>
  </si>
  <si>
    <t xml:space="preserve"> -70 kg</t>
  </si>
  <si>
    <t>Triple FB</t>
  </si>
  <si>
    <t xml:space="preserve"> -78 kg</t>
  </si>
  <si>
    <t xml:space="preserve"> +78 kg</t>
  </si>
  <si>
    <t xml:space="preserve"> -60 kg</t>
  </si>
  <si>
    <t xml:space="preserve"> -66 kg</t>
  </si>
  <si>
    <t xml:space="preserve"> -73 kg</t>
  </si>
  <si>
    <t xml:space="preserve"> -81 kg</t>
  </si>
  <si>
    <t xml:space="preserve"> -90 kg</t>
  </si>
  <si>
    <t>12 do 18 listopada</t>
  </si>
  <si>
    <t xml:space="preserve"> -100 kg</t>
  </si>
  <si>
    <t xml:space="preserve"> +100 kg</t>
  </si>
  <si>
    <t>Official</t>
  </si>
  <si>
    <t>15,16,17</t>
  </si>
  <si>
    <t>Referee</t>
  </si>
  <si>
    <t>Medic</t>
  </si>
  <si>
    <t>reszta hotel</t>
  </si>
  <si>
    <t>Press</t>
  </si>
  <si>
    <t>dinner codziennie w hotelu</t>
  </si>
  <si>
    <t>pzjudobb2024</t>
  </si>
  <si>
    <t>Gromana Piła</t>
  </si>
  <si>
    <t>2. Hotel</t>
  </si>
  <si>
    <t>3. Non official accomodation</t>
  </si>
  <si>
    <t>4. Meals Form</t>
  </si>
  <si>
    <t>+entry fee</t>
  </si>
  <si>
    <t>Return before to: 21.03.2025</t>
  </si>
  <si>
    <r>
      <t xml:space="preserve">Poznan Junior European Cup 2025
Poznan - Poland
</t>
    </r>
    <r>
      <rPr>
        <b/>
        <sz val="22"/>
        <color rgb="FF0070C0"/>
        <rFont val="Aptos Narrow"/>
        <family val="2"/>
        <charset val="1"/>
      </rPr>
      <t>HOTEL</t>
    </r>
  </si>
  <si>
    <r>
      <t xml:space="preserve">Poznan Junior European Cup 2025
Poznan - Poland
</t>
    </r>
    <r>
      <rPr>
        <b/>
        <sz val="22"/>
        <color rgb="FF0070C0"/>
        <rFont val="Aptos Narrow"/>
        <family val="2"/>
        <charset val="1"/>
      </rPr>
      <t>MEALS</t>
    </r>
  </si>
  <si>
    <t>*required</t>
  </si>
  <si>
    <t>Entry Fee           25 EUR</t>
  </si>
  <si>
    <t>e.g.3</t>
  </si>
  <si>
    <t>Hotel_Novotel_Centrum</t>
  </si>
  <si>
    <t>Hotel_Novotel_Malta</t>
  </si>
  <si>
    <t>Hotel_Lechicka</t>
  </si>
  <si>
    <t>Peter</t>
  </si>
  <si>
    <t>Maysakra</t>
  </si>
  <si>
    <t>SUM</t>
  </si>
  <si>
    <t>After exceeding the file sending deadline, the payment will increase by 10%</t>
  </si>
  <si>
    <t>File sending date</t>
  </si>
  <si>
    <t>*sample date in the correct format, to be changed to the actual date</t>
  </si>
  <si>
    <t>Is the date exceeded and 10% added to hotel charges</t>
  </si>
  <si>
    <t>Hotel_Lechicka is available only during competitions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</si>
</sst>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EUR]"/>
    <numFmt numFmtId="165" formatCode="yyyy\-mm\-dd"/>
    <numFmt numFmtId="166" formatCode="h:mm;@"/>
  </numFmts>
  <fonts count="31" x14ac:knownFonts="1">
    <font>
      <sz val="11"/>
      <color rgb="FF000000"/>
      <name val="Aptos Narrow"/>
      <family val="2"/>
      <charset val="1"/>
    </font>
    <font>
      <b/>
      <sz val="20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2"/>
      <color rgb="FF000000"/>
      <name val="Aptos Narrow"/>
      <family val="2"/>
      <charset val="1"/>
    </font>
    <font>
      <b/>
      <sz val="24"/>
      <color rgb="FFFF0000"/>
      <name val="Aptos Narrow"/>
      <family val="2"/>
      <charset val="1"/>
    </font>
    <font>
      <b/>
      <sz val="11"/>
      <color rgb="FFFF0000"/>
      <name val="Aptos Narrow"/>
      <family val="2"/>
      <charset val="1"/>
    </font>
    <font>
      <b/>
      <u/>
      <sz val="16"/>
      <color rgb="FF000000"/>
      <name val="Aptos Narrow"/>
      <charset val="1"/>
    </font>
    <font>
      <b/>
      <sz val="22"/>
      <color rgb="FF000000"/>
      <name val="Aptos Narrow"/>
      <family val="2"/>
      <charset val="1"/>
    </font>
    <font>
      <b/>
      <sz val="22"/>
      <color rgb="FF0070C0"/>
      <name val="Aptos Narrow"/>
      <family val="2"/>
      <charset val="1"/>
    </font>
    <font>
      <b/>
      <sz val="14"/>
      <color rgb="FF7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sz val="11"/>
      <color rgb="FF000000"/>
      <name val="Aptos Narrow"/>
      <charset val="1"/>
    </font>
    <font>
      <sz val="11"/>
      <color rgb="FFFF0000"/>
      <name val="Aptos Narrow"/>
      <charset val="1"/>
    </font>
    <font>
      <sz val="12"/>
      <color rgb="FF000000"/>
      <name val="Aptos Narrow"/>
      <family val="2"/>
      <charset val="1"/>
    </font>
    <font>
      <sz val="8"/>
      <color rgb="FF000000"/>
      <name val="Aptos Narrow"/>
      <family val="2"/>
      <charset val="1"/>
    </font>
    <font>
      <b/>
      <sz val="11"/>
      <color rgb="FF000000"/>
      <name val="Aptos Narrow"/>
      <charset val="1"/>
    </font>
    <font>
      <b/>
      <sz val="8"/>
      <color rgb="FFFF0000"/>
      <name val="Aptos Narrow"/>
      <charset val="1"/>
    </font>
    <font>
      <b/>
      <sz val="9"/>
      <color rgb="FF000000"/>
      <name val="Aptos Narrow"/>
      <family val="2"/>
      <charset val="1"/>
    </font>
    <font>
      <b/>
      <sz val="8"/>
      <color rgb="FF000000"/>
      <name val="Aptos Narrow"/>
      <charset val="1"/>
    </font>
    <font>
      <i/>
      <sz val="10"/>
      <color rgb="FF000000"/>
      <name val="Aptos Narrow"/>
      <family val="2"/>
      <charset val="1"/>
    </font>
    <font>
      <sz val="16"/>
      <color rgb="FF000000"/>
      <name val="Aptos Narrow"/>
      <family val="2"/>
      <charset val="1"/>
    </font>
    <font>
      <sz val="10"/>
      <color rgb="FF000000"/>
      <name val="Aptos Narrow"/>
      <family val="2"/>
      <charset val="1"/>
    </font>
    <font>
      <sz val="9"/>
      <color rgb="FF000000"/>
      <name val="Aptos Narrow"/>
      <charset val="1"/>
    </font>
    <font>
      <sz val="9"/>
      <color rgb="FF000000"/>
      <name val="Aptos Narrow"/>
      <family val="2"/>
      <charset val="1"/>
    </font>
    <font>
      <b/>
      <sz val="24"/>
      <color rgb="FF000000"/>
      <name val="Aptos Narrow"/>
      <family val="2"/>
      <charset val="1"/>
    </font>
    <font>
      <sz val="8"/>
      <name val="Aptos Narrow"/>
      <family val="2"/>
      <charset val="1"/>
    </font>
    <font>
      <b/>
      <sz val="11"/>
      <color rgb="FF000000"/>
      <name val="Aptos Narrow"/>
      <family val="2"/>
    </font>
    <font>
      <sz val="14"/>
      <color rgb="FF000000"/>
      <name val="Aptos Narrow"/>
      <family val="2"/>
      <charset val="1"/>
    </font>
    <font>
      <b/>
      <sz val="12"/>
      <color rgb="FFFF0000"/>
      <name val="Aptos Narrow"/>
      <family val="2"/>
    </font>
    <font>
      <b/>
      <sz val="14"/>
      <color rgb="FF000000"/>
      <name val="Aptos Narrow"/>
      <family val="2"/>
      <charset val="1"/>
    </font>
    <font>
      <sz val="9"/>
      <color rgb="FF000000"/>
      <name val="Aptos Narrow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CEDFB"/>
      </patternFill>
    </fill>
    <fill>
      <patternFill patternType="solid">
        <fgColor rgb="FFFFC000"/>
        <bgColor rgb="FFFF9900"/>
      </patternFill>
    </fill>
    <fill>
      <patternFill patternType="solid">
        <fgColor rgb="FFF2A18F"/>
        <bgColor rgb="FFF2AA84"/>
      </patternFill>
    </fill>
    <fill>
      <patternFill patternType="solid">
        <fgColor rgb="FFFFFFD1"/>
        <bgColor rgb="FFFFFFFF"/>
      </patternFill>
    </fill>
    <fill>
      <patternFill patternType="solid">
        <fgColor rgb="FFD1D1D1"/>
        <bgColor rgb="FFD9D9D9"/>
      </patternFill>
    </fill>
    <fill>
      <patternFill patternType="solid">
        <fgColor rgb="FFE8E8E8"/>
        <bgColor rgb="FFEEEEEE"/>
      </patternFill>
    </fill>
    <fill>
      <patternFill patternType="solid">
        <fgColor rgb="FFFCEDFB"/>
        <bgColor rgb="FFEEEEEE"/>
      </patternFill>
    </fill>
    <fill>
      <patternFill patternType="solid">
        <fgColor rgb="FFA6CAEC"/>
        <bgColor rgb="FF96DCF8"/>
      </patternFill>
    </fill>
    <fill>
      <patternFill patternType="solid">
        <fgColor rgb="FFF2AA84"/>
        <bgColor rgb="FFF2A18F"/>
      </patternFill>
    </fill>
    <fill>
      <patternFill patternType="solid">
        <fgColor rgb="FFFBE3D6"/>
        <bgColor rgb="FFFAE3D6"/>
      </patternFill>
    </fill>
    <fill>
      <patternFill patternType="solid">
        <fgColor rgb="FFC1E5F5"/>
        <bgColor rgb="FFDCEAF7"/>
      </patternFill>
    </fill>
    <fill>
      <patternFill patternType="solid">
        <fgColor rgb="FFFAE3D6"/>
        <bgColor rgb="FFFBE3D6"/>
      </patternFill>
    </fill>
    <fill>
      <patternFill patternType="solid">
        <fgColor rgb="FFD9F2D0"/>
        <bgColor rgb="FFE8E8E8"/>
      </patternFill>
    </fill>
    <fill>
      <patternFill patternType="solid">
        <fgColor rgb="FFF2CFEE"/>
        <bgColor rgb="FFD9D9D9"/>
      </patternFill>
    </fill>
    <fill>
      <patternFill patternType="solid">
        <fgColor rgb="FFDCEAF7"/>
        <bgColor rgb="FFE8E8E8"/>
      </patternFill>
    </fill>
    <fill>
      <patternFill patternType="solid">
        <fgColor rgb="FF4E95D9"/>
        <bgColor rgb="FF467886"/>
      </patternFill>
    </fill>
    <fill>
      <patternFill patternType="solid">
        <fgColor rgb="FF96DCF8"/>
        <bgColor rgb="FFA6CAEC"/>
      </patternFill>
    </fill>
    <fill>
      <patternFill patternType="solid">
        <fgColor rgb="FFD9D9D9"/>
        <bgColor rgb="FFD1D1D1"/>
      </patternFill>
    </fill>
    <fill>
      <patternFill patternType="solid">
        <fgColor rgb="FFEEEEEE"/>
        <bgColor rgb="FFE8E8E8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EEEEE"/>
      </patternFill>
    </fill>
    <fill>
      <patternFill patternType="solid">
        <fgColor theme="7" tint="0.79998168889431442"/>
        <bgColor rgb="FFFCEDFB"/>
      </patternFill>
    </fill>
    <fill>
      <patternFill patternType="solid">
        <fgColor theme="2" tint="-9.9978637043366805E-2"/>
        <bgColor rgb="FFFCEDFB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rgb="FFFFFFFF"/>
      </top>
      <bottom/>
      <diagonal/>
    </border>
    <border>
      <left/>
      <right style="medium">
        <color auto="1"/>
      </right>
      <top/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/>
      <bottom style="double">
        <color rgb="FFFFFFF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Border="0" applyProtection="0"/>
  </cellStyleXfs>
  <cellXfs count="380">
    <xf numFmtId="0" fontId="0" fillId="0" borderId="0" xfId="0"/>
    <xf numFmtId="0" fontId="0" fillId="2" borderId="11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5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5" xfId="0" applyFont="1" applyFill="1" applyBorder="1"/>
    <xf numFmtId="0" fontId="5" fillId="2" borderId="0" xfId="0" applyFont="1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Alignment="1">
      <alignment horizontal="left" vertical="center" wrapText="1"/>
    </xf>
    <xf numFmtId="0" fontId="6" fillId="2" borderId="10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14" xfId="0" applyFill="1" applyBorder="1"/>
    <xf numFmtId="0" fontId="10" fillId="0" borderId="0" xfId="1" applyBorder="1" applyProtection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19" xfId="0" applyBorder="1"/>
    <xf numFmtId="0" fontId="0" fillId="0" borderId="20" xfId="0" applyBorder="1"/>
    <xf numFmtId="164" fontId="0" fillId="0" borderId="25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14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9" fillId="0" borderId="36" xfId="0" applyFont="1" applyBorder="1" applyAlignment="1">
      <alignment horizontal="center" vertical="center"/>
    </xf>
    <xf numFmtId="0" fontId="19" fillId="4" borderId="37" xfId="0" applyFont="1" applyFill="1" applyBorder="1"/>
    <xf numFmtId="0" fontId="19" fillId="0" borderId="37" xfId="0" applyFont="1" applyBorder="1"/>
    <xf numFmtId="0" fontId="19" fillId="9" borderId="37" xfId="0" applyFont="1" applyFill="1" applyBorder="1"/>
    <xf numFmtId="0" fontId="0" fillId="2" borderId="41" xfId="0" applyFill="1" applyBorder="1"/>
    <xf numFmtId="0" fontId="19" fillId="0" borderId="35" xfId="0" applyFont="1" applyBorder="1" applyAlignment="1">
      <alignment horizontal="center" vertical="center"/>
    </xf>
    <xf numFmtId="0" fontId="19" fillId="4" borderId="28" xfId="0" applyFont="1" applyFill="1" applyBorder="1"/>
    <xf numFmtId="0" fontId="19" fillId="0" borderId="28" xfId="0" applyFont="1" applyBorder="1"/>
    <xf numFmtId="0" fontId="19" fillId="9" borderId="28" xfId="0" applyFont="1" applyFill="1" applyBorder="1"/>
    <xf numFmtId="0" fontId="19" fillId="9" borderId="42" xfId="0" applyFont="1" applyFill="1" applyBorder="1" applyAlignment="1">
      <alignment horizontal="left" vertical="center" wrapText="1"/>
    </xf>
    <xf numFmtId="165" fontId="19" fillId="0" borderId="35" xfId="0" applyNumberFormat="1" applyFont="1" applyBorder="1"/>
    <xf numFmtId="166" fontId="19" fillId="0" borderId="28" xfId="0" applyNumberFormat="1" applyFont="1" applyBorder="1" applyAlignment="1">
      <alignment horizontal="center" vertical="center"/>
    </xf>
    <xf numFmtId="0" fontId="19" fillId="0" borderId="29" xfId="0" applyFont="1" applyBorder="1"/>
    <xf numFmtId="0" fontId="19" fillId="7" borderId="43" xfId="0" applyFont="1" applyFill="1" applyBorder="1"/>
    <xf numFmtId="0" fontId="19" fillId="8" borderId="35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4" borderId="37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9" borderId="37" xfId="0" applyFill="1" applyBorder="1" applyProtection="1">
      <protection locked="0"/>
    </xf>
    <xf numFmtId="0" fontId="0" fillId="9" borderId="38" xfId="0" applyFill="1" applyBorder="1" applyAlignment="1" applyProtection="1">
      <alignment horizontal="left" vertical="center" wrapText="1"/>
      <protection locked="0"/>
    </xf>
    <xf numFmtId="165" fontId="0" fillId="0" borderId="36" xfId="0" applyNumberForma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7" borderId="33" xfId="0" applyFill="1" applyBorder="1" applyProtection="1">
      <protection locked="0"/>
    </xf>
    <xf numFmtId="0" fontId="0" fillId="0" borderId="47" xfId="0" applyBorder="1" applyAlignment="1">
      <alignment horizontal="center"/>
    </xf>
    <xf numFmtId="0" fontId="0" fillId="4" borderId="41" xfId="0" applyFill="1" applyBorder="1" applyProtection="1">
      <protection locked="0"/>
    </xf>
    <xf numFmtId="0" fontId="0" fillId="0" borderId="41" xfId="0" applyBorder="1" applyProtection="1">
      <protection locked="0"/>
    </xf>
    <xf numFmtId="0" fontId="0" fillId="9" borderId="41" xfId="0" applyFill="1" applyBorder="1" applyProtection="1">
      <protection locked="0"/>
    </xf>
    <xf numFmtId="0" fontId="0" fillId="9" borderId="48" xfId="0" applyFill="1" applyBorder="1" applyAlignment="1" applyProtection="1">
      <alignment horizontal="left" vertical="center" wrapText="1"/>
      <protection locked="0"/>
    </xf>
    <xf numFmtId="165" fontId="0" fillId="0" borderId="47" xfId="0" applyNumberFormat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7" borderId="50" xfId="0" applyFill="1" applyBorder="1" applyProtection="1">
      <protection locked="0"/>
    </xf>
    <xf numFmtId="0" fontId="0" fillId="8" borderId="47" xfId="0" applyFill="1" applyBorder="1" applyAlignment="1" applyProtection="1">
      <alignment horizontal="center" vertical="center"/>
      <protection locked="0"/>
    </xf>
    <xf numFmtId="0" fontId="0" fillId="8" borderId="41" xfId="0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/>
    </xf>
    <xf numFmtId="0" fontId="0" fillId="4" borderId="28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9" borderId="28" xfId="0" applyFill="1" applyBorder="1" applyProtection="1">
      <protection locked="0"/>
    </xf>
    <xf numFmtId="0" fontId="0" fillId="9" borderId="42" xfId="0" applyFill="1" applyBorder="1" applyAlignment="1" applyProtection="1">
      <alignment horizontal="left" vertical="center" wrapText="1"/>
      <protection locked="0"/>
    </xf>
    <xf numFmtId="165" fontId="0" fillId="0" borderId="35" xfId="0" applyNumberFormat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29" xfId="0" applyBorder="1" applyProtection="1">
      <protection locked="0"/>
    </xf>
    <xf numFmtId="0" fontId="0" fillId="7" borderId="43" xfId="0" applyFill="1" applyBorder="1" applyProtection="1"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2" borderId="38" xfId="0" applyFill="1" applyBorder="1"/>
    <xf numFmtId="0" fontId="0" fillId="2" borderId="52" xfId="0" applyFill="1" applyBorder="1"/>
    <xf numFmtId="0" fontId="0" fillId="2" borderId="52" xfId="0" applyFill="1" applyBorder="1" applyAlignment="1">
      <alignment horizontal="left" vertical="center" wrapText="1"/>
    </xf>
    <xf numFmtId="0" fontId="0" fillId="2" borderId="53" xfId="0" applyFill="1" applyBorder="1"/>
    <xf numFmtId="0" fontId="6" fillId="2" borderId="1" xfId="0" applyFont="1" applyFill="1" applyBorder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4" xfId="0" applyFill="1" applyBorder="1"/>
    <xf numFmtId="0" fontId="0" fillId="0" borderId="55" xfId="0" applyBorder="1"/>
    <xf numFmtId="0" fontId="0" fillId="0" borderId="56" xfId="0" applyBorder="1"/>
    <xf numFmtId="0" fontId="0" fillId="2" borderId="57" xfId="0" applyFill="1" applyBorder="1"/>
    <xf numFmtId="0" fontId="20" fillId="3" borderId="58" xfId="0" applyFont="1" applyFill="1" applyBorder="1"/>
    <xf numFmtId="164" fontId="20" fillId="2" borderId="59" xfId="0" applyNumberFormat="1" applyFont="1" applyFill="1" applyBorder="1"/>
    <xf numFmtId="0" fontId="20" fillId="2" borderId="60" xfId="0" applyFont="1" applyFill="1" applyBorder="1"/>
    <xf numFmtId="0" fontId="20" fillId="11" borderId="6" xfId="0" applyFont="1" applyFill="1" applyBorder="1" applyAlignment="1">
      <alignment horizontal="center"/>
    </xf>
    <xf numFmtId="0" fontId="20" fillId="11" borderId="61" xfId="0" applyFont="1" applyFill="1" applyBorder="1" applyAlignment="1">
      <alignment horizontal="center"/>
    </xf>
    <xf numFmtId="0" fontId="20" fillId="12" borderId="60" xfId="0" applyFont="1" applyFill="1" applyBorder="1"/>
    <xf numFmtId="0" fontId="20" fillId="2" borderId="6" xfId="0" applyFont="1" applyFill="1" applyBorder="1" applyAlignment="1" applyProtection="1">
      <alignment horizontal="center"/>
      <protection locked="0"/>
    </xf>
    <xf numFmtId="164" fontId="20" fillId="2" borderId="61" xfId="0" applyNumberFormat="1" applyFont="1" applyFill="1" applyBorder="1" applyAlignment="1">
      <alignment horizontal="center"/>
    </xf>
    <xf numFmtId="0" fontId="20" fillId="12" borderId="7" xfId="0" applyFont="1" applyFill="1" applyBorder="1"/>
    <xf numFmtId="0" fontId="0" fillId="2" borderId="8" xfId="0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1" fillId="14" borderId="18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164" fontId="0" fillId="13" borderId="60" xfId="0" applyNumberFormat="1" applyFill="1" applyBorder="1" applyAlignment="1">
      <alignment horizontal="center"/>
    </xf>
    <xf numFmtId="164" fontId="0" fillId="14" borderId="60" xfId="0" applyNumberFormat="1" applyFill="1" applyBorder="1" applyAlignment="1">
      <alignment horizontal="center"/>
    </xf>
    <xf numFmtId="164" fontId="0" fillId="15" borderId="6" xfId="0" applyNumberFormat="1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9" borderId="38" xfId="0" applyFont="1" applyFill="1" applyBorder="1"/>
    <xf numFmtId="0" fontId="19" fillId="15" borderId="39" xfId="0" applyFont="1" applyFill="1" applyBorder="1"/>
    <xf numFmtId="164" fontId="0" fillId="2" borderId="41" xfId="0" applyNumberFormat="1" applyFill="1" applyBorder="1"/>
    <xf numFmtId="0" fontId="19" fillId="9" borderId="42" xfId="0" applyFont="1" applyFill="1" applyBorder="1"/>
    <xf numFmtId="0" fontId="19" fillId="14" borderId="35" xfId="0" applyFont="1" applyFill="1" applyBorder="1" applyAlignment="1">
      <alignment horizontal="center" vertical="center"/>
    </xf>
    <xf numFmtId="0" fontId="19" fillId="14" borderId="27" xfId="0" applyFont="1" applyFill="1" applyBorder="1" applyAlignment="1">
      <alignment horizontal="center" vertical="center"/>
    </xf>
    <xf numFmtId="0" fontId="19" fillId="14" borderId="28" xfId="0" applyFont="1" applyFill="1" applyBorder="1" applyAlignment="1">
      <alignment horizontal="center" vertical="center"/>
    </xf>
    <xf numFmtId="0" fontId="19" fillId="14" borderId="64" xfId="0" applyFont="1" applyFill="1" applyBorder="1" applyAlignment="1">
      <alignment horizontal="center" vertical="center"/>
    </xf>
    <xf numFmtId="0" fontId="0" fillId="9" borderId="38" xfId="0" applyFill="1" applyBorder="1" applyProtection="1">
      <protection locked="0"/>
    </xf>
    <xf numFmtId="0" fontId="0" fillId="9" borderId="48" xfId="0" applyFill="1" applyBorder="1" applyProtection="1">
      <protection locked="0"/>
    </xf>
    <xf numFmtId="0" fontId="0" fillId="13" borderId="47" xfId="0" applyFill="1" applyBorder="1" applyAlignment="1" applyProtection="1">
      <alignment horizontal="center" vertical="center"/>
      <protection locked="0"/>
    </xf>
    <xf numFmtId="0" fontId="0" fillId="15" borderId="49" xfId="0" applyFill="1" applyBorder="1" applyAlignment="1" applyProtection="1">
      <alignment horizontal="center" vertical="center"/>
      <protection locked="0"/>
    </xf>
    <xf numFmtId="0" fontId="0" fillId="14" borderId="67" xfId="0" applyFill="1" applyBorder="1" applyAlignment="1" applyProtection="1">
      <alignment horizontal="center" vertical="center"/>
      <protection locked="0"/>
    </xf>
    <xf numFmtId="0" fontId="0" fillId="14" borderId="41" xfId="0" applyFill="1" applyBorder="1" applyAlignment="1" applyProtection="1">
      <alignment horizontal="center" vertical="center"/>
      <protection locked="0"/>
    </xf>
    <xf numFmtId="0" fontId="0" fillId="14" borderId="49" xfId="0" applyFill="1" applyBorder="1" applyAlignment="1" applyProtection="1">
      <alignment horizontal="center" vertical="center"/>
      <protection locked="0"/>
    </xf>
    <xf numFmtId="0" fontId="0" fillId="14" borderId="53" xfId="0" applyFill="1" applyBorder="1" applyAlignment="1" applyProtection="1">
      <alignment horizontal="center" vertical="center"/>
      <protection locked="0"/>
    </xf>
    <xf numFmtId="0" fontId="0" fillId="14" borderId="37" xfId="0" applyFill="1" applyBorder="1" applyAlignment="1" applyProtection="1">
      <alignment horizontal="center" vertical="center"/>
      <protection locked="0"/>
    </xf>
    <xf numFmtId="0" fontId="0" fillId="14" borderId="39" xfId="0" applyFill="1" applyBorder="1" applyAlignment="1" applyProtection="1">
      <alignment horizontal="center" vertical="center"/>
      <protection locked="0"/>
    </xf>
    <xf numFmtId="0" fontId="0" fillId="9" borderId="42" xfId="0" applyFill="1" applyBorder="1" applyProtection="1">
      <protection locked="0"/>
    </xf>
    <xf numFmtId="0" fontId="0" fillId="13" borderId="35" xfId="0" applyFill="1" applyBorder="1" applyAlignment="1" applyProtection="1">
      <alignment horizontal="center" vertical="center"/>
      <protection locked="0"/>
    </xf>
    <xf numFmtId="0" fontId="0" fillId="15" borderId="29" xfId="0" applyFill="1" applyBorder="1" applyAlignment="1" applyProtection="1">
      <alignment horizontal="center" vertical="center"/>
      <protection locked="0"/>
    </xf>
    <xf numFmtId="0" fontId="0" fillId="14" borderId="27" xfId="0" applyFill="1" applyBorder="1" applyAlignment="1" applyProtection="1">
      <alignment horizontal="center" vertical="center"/>
      <protection locked="0"/>
    </xf>
    <xf numFmtId="0" fontId="0" fillId="14" borderId="28" xfId="0" applyFill="1" applyBorder="1" applyAlignment="1" applyProtection="1">
      <alignment horizontal="center" vertical="center"/>
      <protection locked="0"/>
    </xf>
    <xf numFmtId="0" fontId="0" fillId="14" borderId="29" xfId="0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64" fontId="0" fillId="2" borderId="0" xfId="0" applyNumberFormat="1" applyFill="1"/>
    <xf numFmtId="0" fontId="1" fillId="2" borderId="0" xfId="0" applyFont="1" applyFill="1"/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2" fillId="2" borderId="44" xfId="0" applyFont="1" applyFill="1" applyBorder="1"/>
    <xf numFmtId="0" fontId="2" fillId="2" borderId="25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0" fontId="2" fillId="2" borderId="47" xfId="0" applyFont="1" applyFill="1" applyBorder="1"/>
    <xf numFmtId="0" fontId="2" fillId="2" borderId="41" xfId="0" applyFont="1" applyFill="1" applyBorder="1" applyAlignment="1">
      <alignment horizontal="center" vertical="center"/>
    </xf>
    <xf numFmtId="164" fontId="2" fillId="2" borderId="41" xfId="0" applyNumberFormat="1" applyFont="1" applyFill="1" applyBorder="1" applyAlignment="1">
      <alignment horizontal="center" vertical="center"/>
    </xf>
    <xf numFmtId="0" fontId="2" fillId="2" borderId="35" xfId="0" applyFont="1" applyFill="1" applyBorder="1"/>
    <xf numFmtId="0" fontId="2" fillId="2" borderId="28" xfId="0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2" fillId="2" borderId="50" xfId="0" applyFont="1" applyFill="1" applyBorder="1"/>
    <xf numFmtId="0" fontId="2" fillId="2" borderId="48" xfId="0" applyFont="1" applyFill="1" applyBorder="1" applyAlignment="1">
      <alignment horizontal="center" vertical="center"/>
    </xf>
    <xf numFmtId="0" fontId="2" fillId="2" borderId="43" xfId="0" applyFont="1" applyFill="1" applyBorder="1"/>
    <xf numFmtId="0" fontId="2" fillId="2" borderId="42" xfId="0" applyFont="1" applyFill="1" applyBorder="1" applyAlignment="1">
      <alignment horizontal="center" vertical="center"/>
    </xf>
    <xf numFmtId="164" fontId="2" fillId="16" borderId="72" xfId="0" applyNumberFormat="1" applyFont="1" applyFill="1" applyBorder="1" applyAlignment="1">
      <alignment horizontal="center"/>
    </xf>
    <xf numFmtId="0" fontId="0" fillId="19" borderId="0" xfId="0" applyFill="1"/>
    <xf numFmtId="165" fontId="0" fillId="19" borderId="0" xfId="0" applyNumberFormat="1" applyFill="1"/>
    <xf numFmtId="0" fontId="2" fillId="20" borderId="0" xfId="0" applyFont="1" applyFill="1"/>
    <xf numFmtId="165" fontId="0" fillId="0" borderId="0" xfId="0" applyNumberFormat="1"/>
    <xf numFmtId="0" fontId="0" fillId="19" borderId="0" xfId="0" applyFill="1" applyAlignment="1">
      <alignment wrapText="1"/>
    </xf>
    <xf numFmtId="0" fontId="2" fillId="0" borderId="0" xfId="0" applyFont="1"/>
    <xf numFmtId="0" fontId="20" fillId="3" borderId="58" xfId="0" quotePrefix="1" applyFont="1" applyFill="1" applyBorder="1"/>
    <xf numFmtId="164" fontId="0" fillId="0" borderId="41" xfId="0" applyNumberFormat="1" applyBorder="1" applyAlignment="1">
      <alignment horizontal="center"/>
    </xf>
    <xf numFmtId="164" fontId="0" fillId="21" borderId="0" xfId="0" applyNumberFormat="1" applyFill="1" applyAlignment="1">
      <alignment horizontal="center"/>
    </xf>
    <xf numFmtId="0" fontId="0" fillId="2" borderId="28" xfId="0" applyFill="1" applyBorder="1"/>
    <xf numFmtId="164" fontId="0" fillId="21" borderId="49" xfId="0" applyNumberFormat="1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9" fillId="4" borderId="41" xfId="0" applyFont="1" applyFill="1" applyBorder="1"/>
    <xf numFmtId="0" fontId="19" fillId="0" borderId="41" xfId="0" applyFont="1" applyBorder="1"/>
    <xf numFmtId="0" fontId="19" fillId="9" borderId="41" xfId="0" applyFont="1" applyFill="1" applyBorder="1"/>
    <xf numFmtId="166" fontId="19" fillId="0" borderId="41" xfId="0" applyNumberFormat="1" applyFont="1" applyBorder="1" applyAlignment="1">
      <alignment horizontal="center" vertical="center"/>
    </xf>
    <xf numFmtId="0" fontId="19" fillId="8" borderId="41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4" borderId="25" xfId="0" applyFont="1" applyFill="1" applyBorder="1"/>
    <xf numFmtId="0" fontId="19" fillId="0" borderId="25" xfId="0" applyFont="1" applyBorder="1"/>
    <xf numFmtId="0" fontId="19" fillId="9" borderId="25" xfId="0" applyFont="1" applyFill="1" applyBorder="1"/>
    <xf numFmtId="166" fontId="19" fillId="0" borderId="25" xfId="0" applyNumberFormat="1" applyFont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9" borderId="45" xfId="0" applyFont="1" applyFill="1" applyBorder="1" applyAlignment="1">
      <alignment horizontal="left" vertical="center" wrapText="1"/>
    </xf>
    <xf numFmtId="0" fontId="19" fillId="9" borderId="48" xfId="0" applyFont="1" applyFill="1" applyBorder="1" applyAlignment="1">
      <alignment horizontal="left" vertical="center" wrapText="1"/>
    </xf>
    <xf numFmtId="165" fontId="19" fillId="0" borderId="44" xfId="0" applyNumberFormat="1" applyFont="1" applyBorder="1"/>
    <xf numFmtId="0" fontId="19" fillId="0" borderId="26" xfId="0" applyFont="1" applyBorder="1"/>
    <xf numFmtId="165" fontId="19" fillId="0" borderId="47" xfId="0" applyNumberFormat="1" applyFont="1" applyBorder="1"/>
    <xf numFmtId="0" fontId="19" fillId="0" borderId="49" xfId="0" applyFont="1" applyBorder="1"/>
    <xf numFmtId="0" fontId="0" fillId="0" borderId="25" xfId="0" applyBorder="1" applyAlignment="1">
      <alignment wrapText="1"/>
    </xf>
    <xf numFmtId="0" fontId="0" fillId="0" borderId="41" xfId="0" applyBorder="1"/>
    <xf numFmtId="165" fontId="19" fillId="8" borderId="58" xfId="0" applyNumberFormat="1" applyFont="1" applyFill="1" applyBorder="1" applyAlignment="1">
      <alignment horizontal="center" vertical="center"/>
    </xf>
    <xf numFmtId="165" fontId="19" fillId="8" borderId="77" xfId="0" applyNumberFormat="1" applyFont="1" applyFill="1" applyBorder="1" applyAlignment="1">
      <alignment horizontal="center" vertical="center"/>
    </xf>
    <xf numFmtId="165" fontId="19" fillId="8" borderId="78" xfId="0" applyNumberFormat="1" applyFont="1" applyFill="1" applyBorder="1" applyAlignment="1">
      <alignment horizontal="center" vertical="center"/>
    </xf>
    <xf numFmtId="165" fontId="19" fillId="8" borderId="59" xfId="0" applyNumberFormat="1" applyFont="1" applyFill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/>
    </xf>
    <xf numFmtId="0" fontId="19" fillId="8" borderId="47" xfId="0" applyFont="1" applyFill="1" applyBorder="1" applyAlignment="1">
      <alignment horizontal="center" vertical="center"/>
    </xf>
    <xf numFmtId="0" fontId="19" fillId="8" borderId="76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19" fillId="8" borderId="42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 wrapText="1"/>
    </xf>
    <xf numFmtId="0" fontId="13" fillId="4" borderId="78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/>
    </xf>
    <xf numFmtId="0" fontId="19" fillId="5" borderId="66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5" borderId="66" xfId="0" applyFill="1" applyBorder="1" applyAlignment="1" applyProtection="1">
      <alignment horizontal="center" vertical="center"/>
      <protection locked="0"/>
    </xf>
    <xf numFmtId="0" fontId="0" fillId="5" borderId="68" xfId="0" applyFill="1" applyBorder="1" applyAlignment="1" applyProtection="1">
      <alignment horizontal="center" vertical="center"/>
      <protection locked="0"/>
    </xf>
    <xf numFmtId="0" fontId="0" fillId="8" borderId="49" xfId="0" applyFill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164" fontId="0" fillId="22" borderId="26" xfId="0" applyNumberFormat="1" applyFill="1" applyBorder="1" applyAlignment="1">
      <alignment horizontal="center"/>
    </xf>
    <xf numFmtId="164" fontId="0" fillId="22" borderId="29" xfId="0" applyNumberFormat="1" applyFill="1" applyBorder="1" applyAlignment="1">
      <alignment horizontal="center"/>
    </xf>
    <xf numFmtId="0" fontId="19" fillId="7" borderId="23" xfId="0" applyFont="1" applyFill="1" applyBorder="1"/>
    <xf numFmtId="0" fontId="19" fillId="7" borderId="79" xfId="0" applyFont="1" applyFill="1" applyBorder="1"/>
    <xf numFmtId="0" fontId="19" fillId="7" borderId="80" xfId="0" applyFont="1" applyFill="1" applyBorder="1"/>
    <xf numFmtId="0" fontId="19" fillId="8" borderId="40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9" fillId="23" borderId="41" xfId="0" applyFont="1" applyFill="1" applyBorder="1" applyAlignment="1">
      <alignment horizontal="center" vertical="center"/>
    </xf>
    <xf numFmtId="0" fontId="19" fillId="23" borderId="48" xfId="0" applyFont="1" applyFill="1" applyBorder="1" applyAlignment="1">
      <alignment horizontal="center" vertical="center"/>
    </xf>
    <xf numFmtId="0" fontId="19" fillId="8" borderId="81" xfId="0" applyFont="1" applyFill="1" applyBorder="1" applyAlignment="1">
      <alignment horizontal="center" vertical="center"/>
    </xf>
    <xf numFmtId="0" fontId="19" fillId="8" borderId="7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9" fillId="0" borderId="82" xfId="0" applyFont="1" applyBorder="1" applyAlignment="1">
      <alignment horizontal="center" vertical="center"/>
    </xf>
    <xf numFmtId="0" fontId="19" fillId="4" borderId="83" xfId="0" applyFont="1" applyFill="1" applyBorder="1"/>
    <xf numFmtId="0" fontId="19" fillId="0" borderId="83" xfId="0" applyFont="1" applyBorder="1"/>
    <xf numFmtId="0" fontId="19" fillId="9" borderId="83" xfId="0" applyFont="1" applyFill="1" applyBorder="1"/>
    <xf numFmtId="0" fontId="19" fillId="9" borderId="13" xfId="0" applyFont="1" applyFill="1" applyBorder="1"/>
    <xf numFmtId="0" fontId="19" fillId="7" borderId="5" xfId="0" applyFont="1" applyFill="1" applyBorder="1"/>
    <xf numFmtId="166" fontId="19" fillId="13" borderId="82" xfId="0" applyNumberFormat="1" applyFont="1" applyFill="1" applyBorder="1" applyAlignment="1">
      <alignment vertical="center"/>
    </xf>
    <xf numFmtId="0" fontId="19" fillId="14" borderId="82" xfId="0" applyFont="1" applyFill="1" applyBorder="1" applyAlignment="1">
      <alignment horizontal="center" vertical="center"/>
    </xf>
    <xf numFmtId="0" fontId="19" fillId="14" borderId="83" xfId="0" applyFont="1" applyFill="1" applyBorder="1" applyAlignment="1">
      <alignment horizontal="center" vertical="center"/>
    </xf>
    <xf numFmtId="0" fontId="19" fillId="14" borderId="14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165" fontId="23" fillId="15" borderId="69" xfId="0" applyNumberFormat="1" applyFont="1" applyFill="1" applyBorder="1" applyAlignment="1">
      <alignment horizontal="center" vertical="center"/>
    </xf>
    <xf numFmtId="0" fontId="0" fillId="13" borderId="36" xfId="0" applyFill="1" applyBorder="1" applyAlignment="1" applyProtection="1">
      <alignment horizontal="center" vertical="center"/>
      <protection locked="0"/>
    </xf>
    <xf numFmtId="0" fontId="0" fillId="15" borderId="39" xfId="0" applyFill="1" applyBorder="1" applyAlignment="1" applyProtection="1">
      <alignment horizontal="center" vertical="center"/>
      <protection locked="0"/>
    </xf>
    <xf numFmtId="0" fontId="19" fillId="7" borderId="73" xfId="0" applyFont="1" applyFill="1" applyBorder="1"/>
    <xf numFmtId="166" fontId="19" fillId="13" borderId="44" xfId="0" applyNumberFormat="1" applyFont="1" applyFill="1" applyBorder="1" applyAlignment="1">
      <alignment vertical="center"/>
    </xf>
    <xf numFmtId="0" fontId="19" fillId="15" borderId="26" xfId="0" applyFont="1" applyFill="1" applyBorder="1"/>
    <xf numFmtId="0" fontId="19" fillId="14" borderId="44" xfId="0" applyFont="1" applyFill="1" applyBorder="1" applyAlignment="1">
      <alignment horizontal="center" vertical="center"/>
    </xf>
    <xf numFmtId="0" fontId="19" fillId="14" borderId="25" xfId="0" applyFont="1" applyFill="1" applyBorder="1" applyAlignment="1">
      <alignment horizontal="center" vertical="center"/>
    </xf>
    <xf numFmtId="0" fontId="19" fillId="14" borderId="24" xfId="0" applyFont="1" applyFill="1" applyBorder="1" applyAlignment="1">
      <alignment horizontal="center" vertical="center"/>
    </xf>
    <xf numFmtId="0" fontId="19" fillId="14" borderId="46" xfId="0" applyFont="1" applyFill="1" applyBorder="1" applyAlignment="1">
      <alignment horizontal="center" vertical="center"/>
    </xf>
    <xf numFmtId="166" fontId="19" fillId="13" borderId="35" xfId="0" applyNumberFormat="1" applyFont="1" applyFill="1" applyBorder="1" applyAlignment="1">
      <alignment vertical="center"/>
    </xf>
    <xf numFmtId="0" fontId="19" fillId="15" borderId="72" xfId="0" applyFont="1" applyFill="1" applyBorder="1"/>
    <xf numFmtId="165" fontId="23" fillId="15" borderId="75" xfId="0" applyNumberFormat="1" applyFont="1" applyFill="1" applyBorder="1" applyAlignment="1">
      <alignment horizontal="center" vertical="center"/>
    </xf>
    <xf numFmtId="0" fontId="19" fillId="15" borderId="41" xfId="0" applyFont="1" applyFill="1" applyBorder="1"/>
    <xf numFmtId="0" fontId="0" fillId="15" borderId="41" xfId="0" applyFill="1" applyBorder="1" applyAlignment="1" applyProtection="1">
      <alignment horizontal="center" vertical="center"/>
      <protection locked="0"/>
    </xf>
    <xf numFmtId="0" fontId="0" fillId="15" borderId="37" xfId="0" applyFill="1" applyBorder="1" applyAlignment="1" applyProtection="1">
      <alignment horizontal="center" vertical="center"/>
      <protection locked="0"/>
    </xf>
    <xf numFmtId="0" fontId="19" fillId="15" borderId="25" xfId="0" applyFont="1" applyFill="1" applyBorder="1"/>
    <xf numFmtId="0" fontId="19" fillId="15" borderId="28" xfId="0" applyFont="1" applyFill="1" applyBorder="1"/>
    <xf numFmtId="165" fontId="23" fillId="15" borderId="12" xfId="0" applyNumberFormat="1" applyFont="1" applyFill="1" applyBorder="1" applyAlignment="1">
      <alignment horizontal="center" vertical="center"/>
    </xf>
    <xf numFmtId="0" fontId="19" fillId="15" borderId="24" xfId="0" applyFont="1" applyFill="1" applyBorder="1"/>
    <xf numFmtId="0" fontId="19" fillId="15" borderId="67" xfId="0" applyFont="1" applyFill="1" applyBorder="1"/>
    <xf numFmtId="0" fontId="19" fillId="15" borderId="27" xfId="0" applyFont="1" applyFill="1" applyBorder="1"/>
    <xf numFmtId="0" fontId="0" fillId="15" borderId="53" xfId="0" applyFill="1" applyBorder="1" applyAlignment="1" applyProtection="1">
      <alignment horizontal="center" vertical="center"/>
      <protection locked="0"/>
    </xf>
    <xf numFmtId="0" fontId="0" fillId="15" borderId="67" xfId="0" applyFill="1" applyBorder="1" applyAlignment="1" applyProtection="1">
      <alignment horizontal="center" vertical="center"/>
      <protection locked="0"/>
    </xf>
    <xf numFmtId="165" fontId="22" fillId="13" borderId="63" xfId="0" applyNumberFormat="1" applyFont="1" applyFill="1" applyBorder="1" applyAlignment="1">
      <alignment horizontal="center" vertical="center"/>
    </xf>
    <xf numFmtId="165" fontId="22" fillId="13" borderId="84" xfId="0" applyNumberFormat="1" applyFont="1" applyFill="1" applyBorder="1" applyAlignment="1">
      <alignment horizontal="center" vertical="center"/>
    </xf>
    <xf numFmtId="166" fontId="19" fillId="13" borderId="46" xfId="0" applyNumberFormat="1" applyFont="1" applyFill="1" applyBorder="1" applyAlignment="1">
      <alignment vertical="center"/>
    </xf>
    <xf numFmtId="166" fontId="19" fillId="13" borderId="49" xfId="0" applyNumberFormat="1" applyFont="1" applyFill="1" applyBorder="1" applyAlignment="1">
      <alignment vertical="center"/>
    </xf>
    <xf numFmtId="166" fontId="19" fillId="13" borderId="29" xfId="0" applyNumberFormat="1" applyFont="1" applyFill="1" applyBorder="1" applyAlignment="1">
      <alignment vertical="center"/>
    </xf>
    <xf numFmtId="0" fontId="0" fillId="13" borderId="40" xfId="0" applyFill="1" applyBorder="1" applyAlignment="1" applyProtection="1">
      <alignment horizontal="center" vertical="center"/>
      <protection locked="0"/>
    </xf>
    <xf numFmtId="0" fontId="0" fillId="13" borderId="76" xfId="0" applyFill="1" applyBorder="1" applyAlignment="1" applyProtection="1">
      <alignment horizontal="center" vertical="center"/>
      <protection locked="0"/>
    </xf>
    <xf numFmtId="0" fontId="0" fillId="13" borderId="64" xfId="0" applyFill="1" applyBorder="1" applyAlignment="1" applyProtection="1">
      <alignment horizontal="center" vertical="center"/>
      <protection locked="0"/>
    </xf>
    <xf numFmtId="165" fontId="23" fillId="14" borderId="35" xfId="0" applyNumberFormat="1" applyFont="1" applyFill="1" applyBorder="1" applyAlignment="1">
      <alignment horizontal="center" vertical="center"/>
    </xf>
    <xf numFmtId="165" fontId="23" fillId="14" borderId="27" xfId="0" applyNumberFormat="1" applyFont="1" applyFill="1" applyBorder="1" applyAlignment="1">
      <alignment horizontal="center" vertical="center"/>
    </xf>
    <xf numFmtId="165" fontId="23" fillId="14" borderId="6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15" borderId="27" xfId="0" applyFill="1" applyBorder="1" applyAlignment="1" applyProtection="1">
      <alignment horizontal="center" vertical="center"/>
      <protection locked="0"/>
    </xf>
    <xf numFmtId="0" fontId="0" fillId="15" borderId="28" xfId="0" applyFill="1" applyBorder="1" applyAlignment="1" applyProtection="1">
      <alignment horizontal="center" vertical="center"/>
      <protection locked="0"/>
    </xf>
    <xf numFmtId="0" fontId="19" fillId="8" borderId="84" xfId="0" applyFont="1" applyFill="1" applyBorder="1" applyAlignment="1">
      <alignment horizontal="center" vertical="center"/>
    </xf>
    <xf numFmtId="0" fontId="27" fillId="25" borderId="6" xfId="0" applyFon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27" fillId="24" borderId="6" xfId="0" applyNumberFormat="1" applyFont="1" applyFill="1" applyBorder="1" applyAlignment="1">
      <alignment horizontal="center"/>
    </xf>
    <xf numFmtId="164" fontId="19" fillId="6" borderId="46" xfId="0" applyNumberFormat="1" applyFont="1" applyFill="1" applyBorder="1" applyAlignment="1">
      <alignment horizontal="center"/>
    </xf>
    <xf numFmtId="164" fontId="19" fillId="6" borderId="4" xfId="0" applyNumberFormat="1" applyFont="1" applyFill="1" applyBorder="1" applyAlignment="1">
      <alignment horizontal="center"/>
    </xf>
    <xf numFmtId="164" fontId="19" fillId="6" borderId="64" xfId="0" applyNumberFormat="1" applyFont="1" applyFill="1" applyBorder="1" applyAlignment="1">
      <alignment horizontal="center"/>
    </xf>
    <xf numFmtId="164" fontId="19" fillId="6" borderId="76" xfId="0" applyNumberFormat="1" applyFon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0" fontId="28" fillId="24" borderId="0" xfId="0" applyFont="1" applyFill="1"/>
    <xf numFmtId="165" fontId="28" fillId="24" borderId="0" xfId="0" applyNumberFormat="1" applyFont="1" applyFill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 wrapText="1"/>
    </xf>
    <xf numFmtId="0" fontId="15" fillId="4" borderId="7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7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1" fillId="0" borderId="60" xfId="0" applyFont="1" applyBorder="1" applyAlignment="1">
      <alignment horizontal="center" wrapText="1"/>
    </xf>
    <xf numFmtId="0" fontId="11" fillId="0" borderId="62" xfId="0" applyFont="1" applyBorder="1" applyAlignment="1">
      <alignment horizontal="center" wrapText="1"/>
    </xf>
    <xf numFmtId="0" fontId="11" fillId="0" borderId="61" xfId="0" applyFont="1" applyBorder="1" applyAlignment="1">
      <alignment horizontal="center" wrapText="1"/>
    </xf>
    <xf numFmtId="0" fontId="2" fillId="0" borderId="7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7" fillId="7" borderId="30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0" xfId="0" applyFont="1" applyFill="1" applyBorder="1" applyAlignment="1">
      <alignment horizontal="center" vertical="center"/>
    </xf>
    <xf numFmtId="0" fontId="2" fillId="8" borderId="62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0" fillId="24" borderId="14" xfId="0" applyFill="1" applyBorder="1" applyAlignment="1">
      <alignment horizontal="center" vertical="center" wrapText="1"/>
    </xf>
    <xf numFmtId="0" fontId="0" fillId="24" borderId="38" xfId="0" applyFill="1" applyBorder="1" applyAlignment="1">
      <alignment horizontal="center" vertical="center" wrapText="1"/>
    </xf>
    <xf numFmtId="0" fontId="0" fillId="24" borderId="5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/>
    </xf>
    <xf numFmtId="0" fontId="2" fillId="15" borderId="65" xfId="0" applyFont="1" applyFill="1" applyBorder="1" applyAlignment="1">
      <alignment horizontal="center" vertical="center"/>
    </xf>
    <xf numFmtId="0" fontId="2" fillId="15" borderId="46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2" fillId="14" borderId="73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46" xfId="0" applyFont="1" applyFill="1" applyBorder="1" applyAlignment="1">
      <alignment horizontal="center" vertical="center"/>
    </xf>
    <xf numFmtId="0" fontId="2" fillId="13" borderId="73" xfId="0" applyFont="1" applyFill="1" applyBorder="1" applyAlignment="1">
      <alignment horizontal="center" vertical="center"/>
    </xf>
    <xf numFmtId="0" fontId="2" fillId="13" borderId="4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/>
    </xf>
    <xf numFmtId="0" fontId="14" fillId="2" borderId="62" xfId="0" applyFont="1" applyFill="1" applyBorder="1" applyAlignment="1">
      <alignment horizontal="center"/>
    </xf>
    <xf numFmtId="0" fontId="14" fillId="2" borderId="6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24" fillId="18" borderId="71" xfId="0" applyNumberFormat="1" applyFont="1" applyFill="1" applyBorder="1" applyAlignment="1">
      <alignment horizontal="center" vertical="center"/>
    </xf>
    <xf numFmtId="164" fontId="2" fillId="16" borderId="2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64" fontId="2" fillId="16" borderId="59" xfId="0" applyNumberFormat="1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164" fontId="2" fillId="16" borderId="70" xfId="0" applyNumberFormat="1" applyFont="1" applyFill="1" applyBorder="1" applyAlignment="1">
      <alignment horizontal="center" vertical="center"/>
    </xf>
    <xf numFmtId="164" fontId="2" fillId="16" borderId="72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4" fontId="29" fillId="2" borderId="35" xfId="0" applyNumberFormat="1" applyFont="1" applyFill="1" applyBorder="1" applyAlignment="1">
      <alignment horizontal="center" vertical="center"/>
    </xf>
    <xf numFmtId="14" fontId="29" fillId="2" borderId="42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2">
    <dxf>
      <font>
        <color rgb="FFFF0000"/>
      </font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E8E8E8"/>
      <rgbColor rgb="FFFF00FF"/>
      <rgbColor rgb="FF00FFFF"/>
      <rgbColor rgb="FF700000"/>
      <rgbColor rgb="FF008000"/>
      <rgbColor rgb="FF000080"/>
      <rgbColor rgb="FF808000"/>
      <rgbColor rgb="FF800080"/>
      <rgbColor rgb="FF008080"/>
      <rgbColor rgb="FFD9D9D9"/>
      <rgbColor rgb="FF808080"/>
      <rgbColor rgb="FF96DCF8"/>
      <rgbColor rgb="FF993366"/>
      <rgbColor rgb="FFFFFFD1"/>
      <rgbColor rgb="FFDCEAF7"/>
      <rgbColor rgb="FF660066"/>
      <rgbColor rgb="FFF2AA84"/>
      <rgbColor rgb="FF0070C0"/>
      <rgbColor rgb="FFD1D1D1"/>
      <rgbColor rgb="FF000080"/>
      <rgbColor rgb="FFFF00FF"/>
      <rgbColor rgb="FFEEEEEE"/>
      <rgbColor rgb="FF00FFFF"/>
      <rgbColor rgb="FF800080"/>
      <rgbColor rgb="FF800000"/>
      <rgbColor rgb="FF008080"/>
      <rgbColor rgb="FF0000FF"/>
      <rgbColor rgb="FF00CCFF"/>
      <rgbColor rgb="FFC1E5F5"/>
      <rgbColor rgb="FFD9F2D0"/>
      <rgbColor rgb="FFFAE3D6"/>
      <rgbColor rgb="FFA6CAEC"/>
      <rgbColor rgb="FFF2A18F"/>
      <rgbColor rgb="FFF2CFEE"/>
      <rgbColor rgb="FFFBE3D6"/>
      <rgbColor rgb="FF3366FF"/>
      <rgbColor rgb="FF33CCCC"/>
      <rgbColor rgb="FF99CC00"/>
      <rgbColor rgb="FFFFC000"/>
      <rgbColor rgb="FFFF9900"/>
      <rgbColor rgb="FFFF6600"/>
      <rgbColor rgb="FF467886"/>
      <rgbColor rgb="FFFCEDFB"/>
      <rgbColor rgb="FF003366"/>
      <rgbColor rgb="FF4E95D9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E3D6"/>
      <color rgb="FFF2C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584200</xdr:colOff>
      <xdr:row>1</xdr:row>
      <xdr:rowOff>15920</xdr:rowOff>
    </xdr:from>
    <xdr:to>
      <xdr:col>9</xdr:col>
      <xdr:colOff>437320</xdr:colOff>
      <xdr:row>10</xdr:row>
      <xdr:rowOff>114300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48100" y="193720"/>
          <a:ext cx="1720020" cy="16985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523800</xdr:colOff>
      <xdr:row>5</xdr:row>
      <xdr:rowOff>162000</xdr:rowOff>
    </xdr:from>
    <xdr:to>
      <xdr:col>17</xdr:col>
      <xdr:colOff>296150</xdr:colOff>
      <xdr:row>14</xdr:row>
      <xdr:rowOff>87313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0575" y="1419300"/>
          <a:ext cx="2052000" cy="20287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23</xdr:col>
      <xdr:colOff>142875</xdr:colOff>
      <xdr:row>9</xdr:row>
      <xdr:rowOff>95249</xdr:rowOff>
    </xdr:from>
    <xdr:to>
      <xdr:col>23</xdr:col>
      <xdr:colOff>821531</xdr:colOff>
      <xdr:row>9</xdr:row>
      <xdr:rowOff>103980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FC251C70-B03D-5722-9FB5-753BEAF70A30}"/>
            </a:ext>
          </a:extLst>
        </xdr:cNvPr>
        <xdr:cNvCxnSpPr/>
      </xdr:nvCxnSpPr>
      <xdr:spPr>
        <a:xfrm>
          <a:off x="17573625" y="2547937"/>
          <a:ext cx="678656" cy="873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100440</xdr:colOff>
      <xdr:row>5</xdr:row>
      <xdr:rowOff>331200</xdr:rowOff>
    </xdr:from>
    <xdr:to>
      <xdr:col>18</xdr:col>
      <xdr:colOff>236880</xdr:colOff>
      <xdr:row>13</xdr:row>
      <xdr:rowOff>168840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3800" y="1617120"/>
          <a:ext cx="2348280" cy="1818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57240</xdr:colOff>
      <xdr:row>5</xdr:row>
      <xdr:rowOff>66600</xdr:rowOff>
    </xdr:from>
    <xdr:to>
      <xdr:col>9</xdr:col>
      <xdr:colOff>469310</xdr:colOff>
      <xdr:row>10</xdr:row>
      <xdr:rowOff>105569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1240" y="1349300"/>
          <a:ext cx="1878920" cy="181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595347</xdr:colOff>
      <xdr:row>0</xdr:row>
      <xdr:rowOff>120090</xdr:rowOff>
    </xdr:from>
    <xdr:to>
      <xdr:col>6</xdr:col>
      <xdr:colOff>826059</xdr:colOff>
      <xdr:row>11</xdr:row>
      <xdr:rowOff>87966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0023" y="120090"/>
          <a:ext cx="2113301" cy="214667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istration@pzjudo.p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gistration@pzjudo.p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egistration@pzjudo.p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3"/>
  <sheetViews>
    <sheetView zoomScale="60" zoomScaleNormal="60" workbookViewId="0">
      <selection activeCell="B24" sqref="B24:I24"/>
    </sheetView>
  </sheetViews>
  <sheetFormatPr defaultColWidth="0" defaultRowHeight="14.4" zeroHeight="1" x14ac:dyDescent="0.3"/>
  <cols>
    <col min="1" max="1" width="2.21875" style="2" customWidth="1"/>
    <col min="2" max="10" width="9.109375" style="2" customWidth="1"/>
    <col min="11" max="12" width="6.77734375" style="2" customWidth="1"/>
    <col min="13" max="13" width="8.77734375" style="2" customWidth="1"/>
    <col min="14" max="14" width="30" style="2" customWidth="1"/>
    <col min="15" max="15" width="3" style="2" customWidth="1"/>
    <col min="16" max="16384" width="10.21875" style="2" hidden="1"/>
  </cols>
  <sheetData>
    <row r="1" spans="2:14" x14ac:dyDescent="0.3"/>
    <row r="2" spans="2:14" x14ac:dyDescent="0.3">
      <c r="B2" s="294"/>
      <c r="C2" s="294"/>
      <c r="D2" s="294"/>
      <c r="E2" s="294"/>
      <c r="F2" s="294"/>
      <c r="G2" s="3"/>
      <c r="H2" s="3"/>
      <c r="I2" s="3"/>
      <c r="J2" s="3"/>
      <c r="K2" s="3"/>
      <c r="L2" s="3"/>
      <c r="M2" s="3"/>
      <c r="N2" s="4"/>
    </row>
    <row r="3" spans="2:14" x14ac:dyDescent="0.3">
      <c r="B3" s="294"/>
      <c r="C3" s="294"/>
      <c r="D3" s="294"/>
      <c r="E3" s="294"/>
      <c r="F3" s="294"/>
      <c r="N3" s="5"/>
    </row>
    <row r="4" spans="2:14" x14ac:dyDescent="0.3">
      <c r="B4" s="294"/>
      <c r="C4" s="294"/>
      <c r="D4" s="294"/>
      <c r="E4" s="294"/>
      <c r="F4" s="294"/>
      <c r="N4" s="5"/>
    </row>
    <row r="5" spans="2:14" x14ac:dyDescent="0.3">
      <c r="B5" s="294"/>
      <c r="C5" s="294"/>
      <c r="D5" s="294"/>
      <c r="E5" s="294"/>
      <c r="F5" s="294"/>
      <c r="N5" s="5"/>
    </row>
    <row r="6" spans="2:14" x14ac:dyDescent="0.3">
      <c r="B6" s="294"/>
      <c r="C6" s="294"/>
      <c r="D6" s="294"/>
      <c r="E6" s="294"/>
      <c r="F6" s="294"/>
      <c r="N6" s="5"/>
    </row>
    <row r="7" spans="2:14" x14ac:dyDescent="0.3">
      <c r="B7" s="294"/>
      <c r="C7" s="294"/>
      <c r="D7" s="294"/>
      <c r="E7" s="294"/>
      <c r="F7" s="294"/>
      <c r="N7" s="5"/>
    </row>
    <row r="8" spans="2:14" x14ac:dyDescent="0.3">
      <c r="B8" s="294"/>
      <c r="C8" s="294"/>
      <c r="D8" s="294"/>
      <c r="E8" s="294"/>
      <c r="F8" s="294"/>
      <c r="N8" s="5"/>
    </row>
    <row r="9" spans="2:14" x14ac:dyDescent="0.3">
      <c r="B9" s="294"/>
      <c r="C9" s="294"/>
      <c r="D9" s="294"/>
      <c r="E9" s="294"/>
      <c r="F9" s="294"/>
      <c r="N9" s="5"/>
    </row>
    <row r="10" spans="2:14" x14ac:dyDescent="0.3">
      <c r="B10" s="6"/>
      <c r="N10" s="5"/>
    </row>
    <row r="11" spans="2:14" ht="19.5" customHeight="1" x14ac:dyDescent="0.5">
      <c r="B11" s="7" t="s">
        <v>0</v>
      </c>
      <c r="C11" s="8"/>
      <c r="D11" s="8"/>
      <c r="E11" s="8"/>
      <c r="F11" s="8"/>
      <c r="G11" s="8"/>
      <c r="H11" s="8"/>
      <c r="I11" s="8"/>
      <c r="N11" s="5"/>
    </row>
    <row r="12" spans="2:14" ht="19.5" customHeight="1" x14ac:dyDescent="0.3">
      <c r="B12" s="293"/>
      <c r="C12" s="293"/>
      <c r="D12" s="293"/>
      <c r="E12" s="293"/>
      <c r="F12" s="293"/>
      <c r="G12" s="293"/>
      <c r="H12" s="293"/>
      <c r="I12" s="293"/>
      <c r="L12" s="9" t="s">
        <v>1</v>
      </c>
      <c r="N12" s="5"/>
    </row>
    <row r="13" spans="2:14" ht="19.5" customHeight="1" x14ac:dyDescent="0.3">
      <c r="B13" s="10"/>
      <c r="C13" s="8"/>
      <c r="D13" s="8"/>
      <c r="E13" s="8"/>
      <c r="F13" s="8"/>
      <c r="G13" s="8"/>
      <c r="H13" s="8"/>
      <c r="I13" s="8"/>
      <c r="L13" s="9" t="s">
        <v>2</v>
      </c>
      <c r="N13" s="5"/>
    </row>
    <row r="14" spans="2:14" ht="19.5" customHeight="1" x14ac:dyDescent="0.5">
      <c r="B14" s="7" t="s">
        <v>3</v>
      </c>
      <c r="C14" s="8"/>
      <c r="D14" s="8"/>
      <c r="E14" s="8"/>
      <c r="F14" s="8"/>
      <c r="G14" s="8"/>
      <c r="H14" s="8"/>
      <c r="I14" s="8"/>
      <c r="L14" s="9" t="s">
        <v>122</v>
      </c>
      <c r="N14" s="5"/>
    </row>
    <row r="15" spans="2:14" ht="19.5" customHeight="1" x14ac:dyDescent="0.3">
      <c r="B15" s="293"/>
      <c r="C15" s="293"/>
      <c r="D15" s="293"/>
      <c r="E15" s="293"/>
      <c r="F15" s="293"/>
      <c r="G15" s="293"/>
      <c r="H15" s="293"/>
      <c r="I15" s="293"/>
      <c r="L15" s="9" t="s">
        <v>123</v>
      </c>
      <c r="N15" s="5"/>
    </row>
    <row r="16" spans="2:14" ht="19.5" customHeight="1" x14ac:dyDescent="0.3">
      <c r="B16" s="10"/>
      <c r="C16" s="8"/>
      <c r="D16" s="8"/>
      <c r="E16" s="8"/>
      <c r="F16" s="8"/>
      <c r="G16" s="8"/>
      <c r="H16" s="8"/>
      <c r="I16" s="8"/>
      <c r="L16" s="9" t="s">
        <v>124</v>
      </c>
      <c r="N16" s="5"/>
    </row>
    <row r="17" spans="2:14" ht="19.5" customHeight="1" x14ac:dyDescent="0.5">
      <c r="B17" s="7" t="s">
        <v>4</v>
      </c>
      <c r="C17" s="8"/>
      <c r="D17" s="8"/>
      <c r="E17" s="8"/>
      <c r="F17" s="8"/>
      <c r="G17" s="8"/>
      <c r="H17" s="8"/>
      <c r="I17" s="8"/>
      <c r="L17" s="9"/>
      <c r="N17" s="5"/>
    </row>
    <row r="18" spans="2:14" ht="19.5" customHeight="1" x14ac:dyDescent="0.3">
      <c r="B18" s="293"/>
      <c r="C18" s="293"/>
      <c r="D18" s="293"/>
      <c r="E18" s="293"/>
      <c r="F18" s="293"/>
      <c r="G18" s="293"/>
      <c r="H18" s="293"/>
      <c r="I18" s="293"/>
      <c r="L18" s="8"/>
      <c r="N18" s="5"/>
    </row>
    <row r="19" spans="2:14" ht="19.5" customHeight="1" x14ac:dyDescent="0.3">
      <c r="B19" s="10"/>
      <c r="C19" s="8"/>
      <c r="D19" s="8"/>
      <c r="E19" s="8"/>
      <c r="F19" s="8"/>
      <c r="G19" s="8"/>
      <c r="H19" s="8"/>
      <c r="I19" s="8"/>
      <c r="N19" s="5"/>
    </row>
    <row r="20" spans="2:14" ht="19.5" customHeight="1" x14ac:dyDescent="0.5">
      <c r="B20" s="7" t="s">
        <v>5</v>
      </c>
      <c r="C20" s="8"/>
      <c r="D20" s="8"/>
      <c r="E20" s="8"/>
      <c r="F20" s="8"/>
      <c r="G20" s="8"/>
      <c r="H20" s="8"/>
      <c r="I20" s="8"/>
      <c r="L20" s="8"/>
      <c r="N20" s="5"/>
    </row>
    <row r="21" spans="2:14" ht="19.5" customHeight="1" x14ac:dyDescent="0.3">
      <c r="B21" s="293"/>
      <c r="C21" s="293"/>
      <c r="D21" s="293"/>
      <c r="E21" s="293"/>
      <c r="F21" s="293"/>
      <c r="G21" s="293"/>
      <c r="H21" s="293"/>
      <c r="I21" s="293"/>
      <c r="N21" s="5"/>
    </row>
    <row r="22" spans="2:14" ht="19.5" customHeight="1" x14ac:dyDescent="0.3">
      <c r="B22" s="11"/>
      <c r="C22" s="12"/>
      <c r="D22" s="12"/>
      <c r="E22" s="12"/>
      <c r="F22" s="12"/>
      <c r="G22" s="12"/>
      <c r="H22" s="12"/>
      <c r="I22" s="12"/>
      <c r="N22" s="5"/>
    </row>
    <row r="23" spans="2:14" ht="19.5" customHeight="1" x14ac:dyDescent="0.5">
      <c r="B23" s="7" t="s">
        <v>6</v>
      </c>
      <c r="C23" s="8"/>
      <c r="D23" s="8"/>
      <c r="E23" s="8"/>
      <c r="F23" s="8"/>
      <c r="G23" s="8"/>
      <c r="H23" s="8"/>
      <c r="I23" s="8"/>
      <c r="N23" s="5"/>
    </row>
    <row r="24" spans="2:14" ht="19.5" customHeight="1" x14ac:dyDescent="0.3">
      <c r="B24" s="293"/>
      <c r="C24" s="293"/>
      <c r="D24" s="293"/>
      <c r="E24" s="293"/>
      <c r="F24" s="293"/>
      <c r="G24" s="293"/>
      <c r="H24" s="293"/>
      <c r="I24" s="293"/>
      <c r="N24" s="5"/>
    </row>
    <row r="25" spans="2:14" ht="19.5" customHeight="1" x14ac:dyDescent="0.3">
      <c r="B25" s="6" t="s">
        <v>129</v>
      </c>
      <c r="N25" s="5"/>
    </row>
    <row r="26" spans="2:14" ht="38.25" customHeight="1" x14ac:dyDescent="0.6">
      <c r="B26" s="13" t="s">
        <v>7</v>
      </c>
      <c r="C26" s="14"/>
      <c r="N26" s="5"/>
    </row>
    <row r="27" spans="2:14" ht="15" customHeight="1" x14ac:dyDescent="0.3">
      <c r="B27" s="6"/>
      <c r="N27" s="5"/>
    </row>
    <row r="28" spans="2:14" ht="15" customHeight="1" x14ac:dyDescent="0.3">
      <c r="B28" s="6"/>
      <c r="N28" s="5"/>
    </row>
    <row r="29" spans="2:14" x14ac:dyDescent="0.3">
      <c r="B29" s="6"/>
      <c r="N29" s="5"/>
    </row>
    <row r="30" spans="2:14" x14ac:dyDescent="0.3">
      <c r="B30" s="6"/>
      <c r="N30" s="5"/>
    </row>
    <row r="31" spans="2:14" x14ac:dyDescent="0.3">
      <c r="B31" s="6"/>
      <c r="N31" s="5"/>
    </row>
    <row r="32" spans="2:14" x14ac:dyDescent="0.3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</row>
    <row r="33" x14ac:dyDescent="0.3"/>
  </sheetData>
  <sheetProtection algorithmName="SHA-512" hashValue="JMACdP1emkGqnetDElu3hJDCc4wgTFaWR6ITDsEo3a1wzUDjFJYb8s9GG3hZ0paivkmOGEoXUbuYqg+tImuuAw==" saltValue="Jp0ziKivru3b4j8ZaNONaA==" spinCount="100000" sheet="1" selectLockedCells="1"/>
  <mergeCells count="6">
    <mergeCell ref="B24:I24"/>
    <mergeCell ref="B2:F9"/>
    <mergeCell ref="B12:I12"/>
    <mergeCell ref="B15:I15"/>
    <mergeCell ref="B18:I18"/>
    <mergeCell ref="B21:I2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58"/>
  <sheetViews>
    <sheetView topLeftCell="L14" zoomScale="80" zoomScaleNormal="80" workbookViewId="0">
      <selection activeCell="V28" sqref="V28"/>
    </sheetView>
  </sheetViews>
  <sheetFormatPr defaultColWidth="8.44140625" defaultRowHeight="14.4" zeroHeight="1" x14ac:dyDescent="0.3"/>
  <cols>
    <col min="1" max="1" width="4.44140625" customWidth="1"/>
    <col min="2" max="2" width="6.21875" customWidth="1"/>
    <col min="3" max="3" width="13.77734375" customWidth="1"/>
    <col min="4" max="4" width="11.21875" customWidth="1"/>
    <col min="5" max="5" width="5.5546875" customWidth="1"/>
    <col min="6" max="6" width="14.44140625" style="18" customWidth="1"/>
    <col min="7" max="7" width="11" customWidth="1"/>
    <col min="8" max="11" width="9.109375" customWidth="1"/>
    <col min="12" max="12" width="11.21875" customWidth="1"/>
    <col min="13" max="16" width="9.109375" customWidth="1"/>
    <col min="17" max="17" width="5.77734375" customWidth="1"/>
    <col min="18" max="18" width="22" customWidth="1"/>
    <col min="19" max="19" width="12.21875" customWidth="1"/>
    <col min="20" max="20" width="21" customWidth="1"/>
    <col min="21" max="22" width="11.5546875" customWidth="1"/>
    <col min="23" max="27" width="13.77734375" customWidth="1"/>
    <col min="28" max="28" width="15.5546875" customWidth="1"/>
    <col min="29" max="29" width="9.44140625" customWidth="1"/>
    <col min="30" max="39" width="9.109375" hidden="1" customWidth="1"/>
    <col min="40" max="40" width="9.109375" customWidth="1"/>
    <col min="41" max="49" width="9.109375" hidden="1" customWidth="1"/>
    <col min="50" max="51" width="9.109375" customWidth="1"/>
    <col min="52" max="52" width="16" hidden="1" customWidth="1"/>
    <col min="53" max="55" width="0" hidden="1" customWidth="1"/>
  </cols>
  <sheetData>
    <row r="1" spans="1:55" ht="23.25" customHeight="1" thickBot="1" x14ac:dyDescent="0.45">
      <c r="A1" s="19" t="s">
        <v>8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305"/>
      <c r="V1" s="305"/>
      <c r="W1" s="305"/>
      <c r="X1" s="1"/>
      <c r="Y1" s="1"/>
      <c r="Z1" s="1"/>
      <c r="AA1" s="1"/>
      <c r="AB1" s="1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2"/>
      <c r="AO1" s="2"/>
      <c r="AP1" s="2"/>
    </row>
    <row r="2" spans="1:55" ht="23.25" customHeight="1" thickBot="1" x14ac:dyDescent="0.35">
      <c r="A2" s="23"/>
      <c r="B2" s="2"/>
      <c r="C2" s="2"/>
      <c r="D2" s="2"/>
      <c r="E2" s="2"/>
      <c r="F2" s="24"/>
      <c r="G2" s="306" t="s">
        <v>127</v>
      </c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2"/>
      <c r="U2" s="305"/>
      <c r="V2" s="305"/>
      <c r="W2" s="30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6"/>
      <c r="AO2" s="2"/>
      <c r="AP2" s="2"/>
    </row>
    <row r="3" spans="1:55" ht="23.25" customHeight="1" thickBot="1" x14ac:dyDescent="0.35">
      <c r="A3" s="23"/>
      <c r="B3" s="307" t="s">
        <v>126</v>
      </c>
      <c r="C3" s="307"/>
      <c r="D3" s="307"/>
      <c r="E3" s="307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2"/>
      <c r="U3" s="305"/>
      <c r="V3" s="305"/>
      <c r="W3" s="30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</row>
    <row r="4" spans="1:55" ht="15.75" customHeight="1" thickBot="1" x14ac:dyDescent="0.35">
      <c r="A4" s="23"/>
      <c r="B4" s="2" t="s">
        <v>9</v>
      </c>
      <c r="C4" s="2"/>
      <c r="D4" s="2"/>
      <c r="E4" s="2"/>
      <c r="F4" s="24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2"/>
      <c r="U4" s="305"/>
      <c r="V4" s="305"/>
      <c r="W4" s="305"/>
      <c r="X4" s="25"/>
      <c r="Y4" s="25"/>
      <c r="Z4" s="25"/>
      <c r="AA4" s="25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6"/>
      <c r="AO4" s="2"/>
      <c r="AP4" s="2"/>
    </row>
    <row r="5" spans="1:55" ht="15.75" customHeight="1" thickBot="1" x14ac:dyDescent="0.35">
      <c r="A5" s="23"/>
      <c r="B5" s="2" t="s">
        <v>3</v>
      </c>
      <c r="C5" s="27" t="s">
        <v>10</v>
      </c>
      <c r="D5" s="2"/>
      <c r="E5" s="2"/>
      <c r="F5" s="24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2"/>
      <c r="U5" s="2"/>
      <c r="V5" s="2"/>
      <c r="W5" s="28"/>
      <c r="X5" s="29"/>
      <c r="Y5" s="29"/>
      <c r="Z5" s="29"/>
      <c r="AA5" s="29"/>
      <c r="AB5" s="30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6"/>
      <c r="AO5" s="2"/>
      <c r="AP5" s="2"/>
    </row>
    <row r="6" spans="1:55" ht="33.75" customHeight="1" thickBot="1" x14ac:dyDescent="0.35">
      <c r="A6" s="23"/>
      <c r="B6" s="2"/>
      <c r="C6" s="2"/>
      <c r="D6" s="2"/>
      <c r="E6" s="2"/>
      <c r="F6" s="2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10" t="s">
        <v>11</v>
      </c>
      <c r="V6" s="311"/>
      <c r="W6" s="312"/>
      <c r="X6" s="25"/>
      <c r="Y6" s="25"/>
      <c r="Z6" s="25"/>
      <c r="AA6" s="31"/>
      <c r="AB6" s="3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6"/>
      <c r="AO6" s="2"/>
      <c r="AP6" s="2"/>
    </row>
    <row r="7" spans="1:55" ht="29.25" customHeight="1" thickBot="1" x14ac:dyDescent="0.35">
      <c r="A7" s="23"/>
      <c r="B7" s="2"/>
      <c r="C7" s="2"/>
      <c r="D7" s="2"/>
      <c r="E7" s="2"/>
      <c r="F7" s="2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08" t="s">
        <v>12</v>
      </c>
      <c r="V7" s="209" t="s">
        <v>13</v>
      </c>
      <c r="W7" s="210" t="s">
        <v>14</v>
      </c>
      <c r="X7" s="29"/>
      <c r="Y7" s="29"/>
      <c r="Z7" s="29"/>
      <c r="AA7" s="31"/>
      <c r="AB7" s="3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6"/>
      <c r="AO7" s="2"/>
      <c r="AP7" s="2"/>
    </row>
    <row r="8" spans="1:55" x14ac:dyDescent="0.3">
      <c r="A8" s="23"/>
      <c r="B8" s="2"/>
      <c r="C8" s="2"/>
      <c r="D8" s="2"/>
      <c r="E8" s="2"/>
      <c r="F8" s="2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74" t="s">
        <v>15</v>
      </c>
      <c r="T8" s="197" t="s">
        <v>132</v>
      </c>
      <c r="U8" s="33">
        <v>150</v>
      </c>
      <c r="V8" s="33">
        <v>120</v>
      </c>
      <c r="W8" s="219"/>
      <c r="X8" s="25"/>
      <c r="Y8" s="29"/>
      <c r="Z8" s="29"/>
      <c r="AA8" s="31"/>
      <c r="AB8" s="3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6"/>
      <c r="AO8" s="2"/>
      <c r="AP8" s="2"/>
      <c r="AZ8" t="s">
        <v>132</v>
      </c>
      <c r="BA8" t="s">
        <v>12</v>
      </c>
      <c r="BB8" t="s">
        <v>13</v>
      </c>
    </row>
    <row r="9" spans="1:55" x14ac:dyDescent="0.3">
      <c r="A9" s="23"/>
      <c r="B9" s="2"/>
      <c r="C9" s="2"/>
      <c r="D9" s="2"/>
      <c r="E9" s="2"/>
      <c r="F9" s="2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08" t="s">
        <v>16</v>
      </c>
      <c r="T9" s="198" t="s">
        <v>133</v>
      </c>
      <c r="U9" s="170">
        <v>130</v>
      </c>
      <c r="V9" s="170">
        <v>95</v>
      </c>
      <c r="W9" s="173">
        <v>80</v>
      </c>
      <c r="X9" s="171"/>
      <c r="Y9" s="323" t="s">
        <v>142</v>
      </c>
      <c r="Z9" s="324"/>
      <c r="AA9" s="31"/>
      <c r="AB9" s="3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6"/>
      <c r="AO9" s="2"/>
      <c r="AP9" s="2"/>
      <c r="AZ9" t="s">
        <v>133</v>
      </c>
      <c r="BA9" t="s">
        <v>12</v>
      </c>
      <c r="BB9" t="s">
        <v>13</v>
      </c>
      <c r="BC9" t="s">
        <v>14</v>
      </c>
    </row>
    <row r="10" spans="1:55" ht="15" thickBot="1" x14ac:dyDescent="0.35">
      <c r="A10" s="23"/>
      <c r="B10" s="8" t="s">
        <v>18</v>
      </c>
      <c r="C10" s="2"/>
      <c r="D10" s="2"/>
      <c r="E10" s="2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09"/>
      <c r="T10" s="172" t="s">
        <v>134</v>
      </c>
      <c r="U10" s="34">
        <v>130</v>
      </c>
      <c r="V10" s="34">
        <v>95</v>
      </c>
      <c r="W10" s="220"/>
      <c r="X10" s="171"/>
      <c r="Y10" s="325"/>
      <c r="Z10" s="326"/>
      <c r="AA10" s="31"/>
      <c r="AB10" s="3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6"/>
      <c r="AO10" s="2"/>
      <c r="AP10" s="2"/>
      <c r="AZ10" t="s">
        <v>134</v>
      </c>
      <c r="BA10" t="s">
        <v>12</v>
      </c>
      <c r="BB10" t="s">
        <v>13</v>
      </c>
    </row>
    <row r="11" spans="1:55" ht="15" thickBot="1" x14ac:dyDescent="0.35">
      <c r="A11" s="23"/>
      <c r="B11" s="35" t="s">
        <v>19</v>
      </c>
      <c r="C11" s="36"/>
      <c r="D11" s="36"/>
      <c r="E11" s="36"/>
      <c r="F11" s="37"/>
      <c r="G11" s="36"/>
      <c r="H11" s="36" t="s">
        <v>4</v>
      </c>
      <c r="I11" s="36"/>
      <c r="J11" s="3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27"/>
      <c r="Z11" s="328"/>
      <c r="AA11" s="31"/>
      <c r="AB11" s="3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6"/>
      <c r="AO11" s="2"/>
      <c r="AP11" s="2"/>
    </row>
    <row r="12" spans="1:55" ht="15" thickBot="1" x14ac:dyDescent="0.35">
      <c r="A12" s="23"/>
      <c r="B12" s="295" t="str">
        <f>IF('1. Summary'!B12="","",'1. Summary'!B12)</f>
        <v/>
      </c>
      <c r="C12" s="295"/>
      <c r="D12" s="295"/>
      <c r="E12" s="295"/>
      <c r="F12" s="295"/>
      <c r="G12" s="36"/>
      <c r="H12" s="295" t="str">
        <f>IF('1. Summary'!B18="","",'1. Summary'!B18)</f>
        <v/>
      </c>
      <c r="I12" s="295"/>
      <c r="J12" s="295"/>
      <c r="K12" s="295"/>
      <c r="L12" s="295"/>
      <c r="M12" s="29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6"/>
      <c r="AO12" s="2"/>
      <c r="AP12" s="2"/>
    </row>
    <row r="13" spans="1:55" ht="16.2" thickBot="1" x14ac:dyDescent="0.35">
      <c r="A13" s="23"/>
      <c r="B13" s="36" t="s">
        <v>3</v>
      </c>
      <c r="C13" s="36"/>
      <c r="D13" s="36"/>
      <c r="E13" s="36"/>
      <c r="F13" s="37"/>
      <c r="G13" s="36"/>
      <c r="H13" s="36" t="s">
        <v>5</v>
      </c>
      <c r="I13" s="36"/>
      <c r="J13" s="36"/>
      <c r="K13" s="2"/>
      <c r="L13" s="2"/>
      <c r="M13" s="2"/>
      <c r="N13" s="2"/>
      <c r="O13" s="2"/>
      <c r="P13" s="2"/>
      <c r="Q13" s="2"/>
      <c r="R13" s="2"/>
      <c r="S13" s="291" t="s">
        <v>138</v>
      </c>
      <c r="T13" s="292"/>
      <c r="U13" s="291"/>
      <c r="V13" s="291"/>
      <c r="W13" s="29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6"/>
      <c r="AO13" s="2"/>
      <c r="AP13" s="2"/>
    </row>
    <row r="14" spans="1:55" ht="15" thickBot="1" x14ac:dyDescent="0.35">
      <c r="A14" s="23"/>
      <c r="B14" s="295" t="str">
        <f>IF('1. Summary'!B15="","",'1. Summary'!B15)</f>
        <v/>
      </c>
      <c r="C14" s="295"/>
      <c r="D14" s="295"/>
      <c r="E14" s="295"/>
      <c r="F14" s="295"/>
      <c r="G14" s="2"/>
      <c r="H14" s="295" t="str">
        <f>IF('1. Summary'!B21="","",'1. Summary'!B21)</f>
        <v/>
      </c>
      <c r="I14" s="295"/>
      <c r="J14" s="295"/>
      <c r="K14" s="295"/>
      <c r="L14" s="295"/>
      <c r="M14" s="29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6"/>
      <c r="AO14" s="2"/>
      <c r="AP14" s="2"/>
    </row>
    <row r="15" spans="1:55" x14ac:dyDescent="0.3">
      <c r="A15" s="23"/>
      <c r="B15" s="2"/>
      <c r="C15" s="2"/>
      <c r="D15" s="2"/>
      <c r="E15" s="2"/>
      <c r="F15" s="2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6"/>
      <c r="AO15" s="2"/>
      <c r="AP15" s="2"/>
    </row>
    <row r="16" spans="1:55" ht="15" thickBot="1" x14ac:dyDescent="0.35">
      <c r="A16" s="23"/>
      <c r="B16" s="2"/>
      <c r="C16" s="2"/>
      <c r="D16" s="2"/>
      <c r="E16" s="2"/>
      <c r="F16" s="2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6"/>
      <c r="AO16" s="2"/>
      <c r="AP16" s="2"/>
    </row>
    <row r="17" spans="1:41" ht="15" customHeight="1" thickBot="1" x14ac:dyDescent="0.35">
      <c r="A17" s="23"/>
      <c r="B17" s="296" t="s">
        <v>20</v>
      </c>
      <c r="C17" s="298" t="s">
        <v>21</v>
      </c>
      <c r="D17" s="300" t="s">
        <v>22</v>
      </c>
      <c r="E17" s="300" t="s">
        <v>23</v>
      </c>
      <c r="F17" s="302" t="s">
        <v>24</v>
      </c>
      <c r="G17" s="304" t="s">
        <v>25</v>
      </c>
      <c r="H17" s="304"/>
      <c r="I17" s="304"/>
      <c r="J17" s="304"/>
      <c r="K17" s="304"/>
      <c r="L17" s="304"/>
      <c r="M17" s="304"/>
      <c r="N17" s="304"/>
      <c r="O17" s="304"/>
      <c r="P17" s="304"/>
      <c r="Q17" s="329" t="s">
        <v>26</v>
      </c>
      <c r="R17" s="331" t="s">
        <v>27</v>
      </c>
      <c r="S17" s="331"/>
      <c r="T17" s="331"/>
      <c r="U17" s="331"/>
      <c r="V17" s="331"/>
      <c r="W17" s="331"/>
      <c r="X17" s="331"/>
      <c r="Y17" s="331"/>
      <c r="Z17" s="331"/>
      <c r="AA17" s="331"/>
      <c r="AB17" s="333" t="s">
        <v>28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6"/>
      <c r="AO17" s="2"/>
    </row>
    <row r="18" spans="1:41" ht="15.6" thickTop="1" thickBot="1" x14ac:dyDescent="0.35">
      <c r="A18" s="23"/>
      <c r="B18" s="296"/>
      <c r="C18" s="298"/>
      <c r="D18" s="300"/>
      <c r="E18" s="300"/>
      <c r="F18" s="302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29"/>
      <c r="R18" s="331"/>
      <c r="S18" s="332"/>
      <c r="T18" s="332"/>
      <c r="U18" s="332"/>
      <c r="V18" s="332"/>
      <c r="W18" s="332"/>
      <c r="X18" s="332"/>
      <c r="Y18" s="332"/>
      <c r="Z18" s="332"/>
      <c r="AA18" s="331"/>
      <c r="AB18" s="333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6"/>
      <c r="AO18" s="2"/>
    </row>
    <row r="19" spans="1:41" ht="30.75" customHeight="1" thickTop="1" thickBot="1" x14ac:dyDescent="0.35">
      <c r="A19" s="23"/>
      <c r="B19" s="296"/>
      <c r="C19" s="298"/>
      <c r="D19" s="300"/>
      <c r="E19" s="300"/>
      <c r="F19" s="302"/>
      <c r="G19" s="313" t="s">
        <v>29</v>
      </c>
      <c r="H19" s="313"/>
      <c r="I19" s="313"/>
      <c r="J19" s="313"/>
      <c r="K19" s="314"/>
      <c r="L19" s="314" t="s">
        <v>30</v>
      </c>
      <c r="M19" s="314"/>
      <c r="N19" s="314"/>
      <c r="O19" s="314"/>
      <c r="P19" s="314"/>
      <c r="Q19" s="330"/>
      <c r="R19" s="315" t="s">
        <v>31</v>
      </c>
      <c r="S19" s="319" t="s">
        <v>32</v>
      </c>
      <c r="T19" s="320"/>
      <c r="U19" s="320"/>
      <c r="V19" s="320"/>
      <c r="W19" s="320"/>
      <c r="X19" s="320"/>
      <c r="Y19" s="320"/>
      <c r="Z19" s="321"/>
      <c r="AA19" s="317" t="s">
        <v>130</v>
      </c>
      <c r="AB19" s="333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6"/>
      <c r="AO19" s="2"/>
    </row>
    <row r="20" spans="1:41" ht="15.6" thickTop="1" thickBot="1" x14ac:dyDescent="0.35">
      <c r="A20" s="23"/>
      <c r="B20" s="297"/>
      <c r="C20" s="299"/>
      <c r="D20" s="301"/>
      <c r="E20" s="301"/>
      <c r="F20" s="303"/>
      <c r="G20" s="175" t="s">
        <v>33</v>
      </c>
      <c r="H20" s="176" t="s">
        <v>34</v>
      </c>
      <c r="I20" s="176" t="s">
        <v>35</v>
      </c>
      <c r="J20" s="177" t="s">
        <v>36</v>
      </c>
      <c r="K20" s="178" t="s">
        <v>37</v>
      </c>
      <c r="L20" s="175" t="s">
        <v>33</v>
      </c>
      <c r="M20" s="176" t="s">
        <v>34</v>
      </c>
      <c r="N20" s="176" t="s">
        <v>35</v>
      </c>
      <c r="O20" s="177" t="s">
        <v>36</v>
      </c>
      <c r="P20" s="178" t="s">
        <v>37</v>
      </c>
      <c r="Q20" s="330"/>
      <c r="R20" s="316"/>
      <c r="S20" s="199">
        <v>45750</v>
      </c>
      <c r="T20" s="200">
        <v>45751</v>
      </c>
      <c r="U20" s="200">
        <v>45752</v>
      </c>
      <c r="V20" s="200">
        <v>45753</v>
      </c>
      <c r="W20" s="201">
        <v>45389</v>
      </c>
      <c r="X20" s="200">
        <v>45755</v>
      </c>
      <c r="Y20" s="202">
        <v>45756</v>
      </c>
      <c r="Z20" s="202">
        <v>45757</v>
      </c>
      <c r="AA20" s="318"/>
      <c r="AB20" s="334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 t="s">
        <v>38</v>
      </c>
      <c r="AN20" s="26"/>
      <c r="AO20" s="2"/>
    </row>
    <row r="21" spans="1:41" x14ac:dyDescent="0.3">
      <c r="A21" s="23"/>
      <c r="B21" s="184" t="s">
        <v>39</v>
      </c>
      <c r="C21" s="185" t="s">
        <v>40</v>
      </c>
      <c r="D21" s="186" t="s">
        <v>41</v>
      </c>
      <c r="E21" s="187" t="s">
        <v>42</v>
      </c>
      <c r="F21" s="191" t="s">
        <v>43</v>
      </c>
      <c r="G21" s="193">
        <v>45750</v>
      </c>
      <c r="H21" s="188">
        <v>0.625</v>
      </c>
      <c r="I21" s="186" t="s">
        <v>44</v>
      </c>
      <c r="J21" s="186" t="s">
        <v>45</v>
      </c>
      <c r="K21" s="194" t="s">
        <v>46</v>
      </c>
      <c r="L21" s="193">
        <v>45755</v>
      </c>
      <c r="M21" s="188">
        <v>0.29166666666666702</v>
      </c>
      <c r="N21" s="186" t="s">
        <v>45</v>
      </c>
      <c r="O21" s="186" t="s">
        <v>44</v>
      </c>
      <c r="P21" s="194" t="s">
        <v>47</v>
      </c>
      <c r="Q21" s="211" t="s">
        <v>48</v>
      </c>
      <c r="R21" s="221" t="s">
        <v>132</v>
      </c>
      <c r="S21" s="203" t="s">
        <v>13</v>
      </c>
      <c r="T21" s="189" t="s">
        <v>13</v>
      </c>
      <c r="U21" s="189" t="s">
        <v>13</v>
      </c>
      <c r="V21" s="189" t="s">
        <v>13</v>
      </c>
      <c r="W21" s="189" t="s">
        <v>13</v>
      </c>
      <c r="X21" s="189" t="s">
        <v>13</v>
      </c>
      <c r="Y21" s="189"/>
      <c r="Z21" s="206"/>
      <c r="AA21" s="225" t="str">
        <f t="shared" ref="AA21:AA48" si="0">IF(LEFT(F21)=" ",25,"")</f>
        <v/>
      </c>
      <c r="AB21" s="286">
        <f t="shared" ref="AB21:AB48" si="1">IFERROR(SUM(AD21:AM21),"choose hotel")</f>
        <v>720</v>
      </c>
      <c r="AC21" s="2"/>
      <c r="AD21" s="42">
        <f t="shared" ref="AD21:AD48" si="2">IF(S21="Single",VLOOKUP($R21,$T$8:$W$10,2,FALSE()),0)+IF(S21="Twin",VLOOKUP($R21,$T$8:$W$10,3,FALSE()),0)+IF(S21="Triple",VLOOKUP($R21,$T$8:$W$10,4,FALSE()),0)</f>
        <v>120</v>
      </c>
      <c r="AE21" s="42">
        <f t="shared" ref="AE21:AE48" si="3">IF(T21="Single",VLOOKUP($R21,$T$8:$W$10,2,FALSE()),0)+IF(T21="Twin",VLOOKUP($R21,$T$8:$W$10,3,FALSE()),0)+IF(T21="Triple",VLOOKUP($R21,$T$8:$W$10,4,FALSE()),0)</f>
        <v>120</v>
      </c>
      <c r="AF21" s="42">
        <f t="shared" ref="AF21:AF48" si="4">IF(U21="Single",VLOOKUP($R21,$T$8:$W$10,2,FALSE()),0)+IF(U21="Twin",VLOOKUP($R21,$T$8:$W$10,3,FALSE()),0)+IF(U21="Triple",VLOOKUP($R21,$T$8:$W$10,4,FALSE()),0)</f>
        <v>120</v>
      </c>
      <c r="AG21" s="42">
        <f t="shared" ref="AG21:AG48" si="5">IF(V21="Single",VLOOKUP($R21,$T$8:$W$10,2,FALSE()),0)+IF(V21="Twin",VLOOKUP($R21,$T$8:$W$10,3,FALSE()),0)+IF(V21="Triple",VLOOKUP($R21,$T$8:$W$10,4,FALSE()),0)</f>
        <v>120</v>
      </c>
      <c r="AH21" s="42">
        <f t="shared" ref="AH21:AH48" si="6">IF(W21="Single",VLOOKUP($R21,$T$8:$W$10,2,FALSE()),0)+IF(W21="Twin",VLOOKUP($R21,$T$8:$W$10,3,FALSE()),0)+IF(W21="Triple",VLOOKUP($R21,$T$8:$W$10,4,FALSE()),0)</f>
        <v>120</v>
      </c>
      <c r="AI21" s="42">
        <f t="shared" ref="AI21:AI48" si="7">IF(X21="Single",VLOOKUP($R21,$T$8:$W$10,2,FALSE()),0)+IF(X21="Twin",VLOOKUP($R21,$T$8:$W$10,3,FALSE()),0)+IF(X21="Triple",VLOOKUP($R21,$T$8:$W$10,4,FALSE()),0)</f>
        <v>120</v>
      </c>
      <c r="AJ21" s="42">
        <f t="shared" ref="AJ21:AJ48" si="8">IF(Y21="Single",VLOOKUP($R21,$T$8:$W$10,2,FALSE()),0)+IF(Y21="Twin",VLOOKUP($R21,$T$8:$W$10,3,FALSE()),0)+IF(Y21="Triple",VLOOKUP($R21,$T$8:$W$10,4,FALSE()),0)</f>
        <v>0</v>
      </c>
      <c r="AK21" s="42">
        <f t="shared" ref="AK21:AK48" si="9">IF(Z21="Single",VLOOKUP($R21,$T$8:$W$10,2,FALSE()),0)+IF(Z21="Twin",VLOOKUP($R21,$T$8:$W$10,3,FALSE()),0)+IF(Z21="Triple",VLOOKUP($R21,$T$8:$W$10,4,FALSE()),0)</f>
        <v>0</v>
      </c>
      <c r="AL21" s="42" t="str">
        <f t="shared" ref="AL21:AL48" si="10">AA21</f>
        <v/>
      </c>
      <c r="AM21" s="2">
        <f t="shared" ref="AM21:AM48" si="11">IF(Q21="Yes",$U$12,0)</f>
        <v>0</v>
      </c>
      <c r="AN21" s="26"/>
      <c r="AO21" s="2"/>
    </row>
    <row r="22" spans="1:41" x14ac:dyDescent="0.3">
      <c r="A22" s="23"/>
      <c r="B22" s="190" t="s">
        <v>49</v>
      </c>
      <c r="C22" s="179" t="s">
        <v>50</v>
      </c>
      <c r="D22" s="180" t="s">
        <v>51</v>
      </c>
      <c r="E22" s="181" t="s">
        <v>52</v>
      </c>
      <c r="F22" s="192" t="s">
        <v>94</v>
      </c>
      <c r="G22" s="195">
        <v>45750</v>
      </c>
      <c r="H22" s="182">
        <v>0.52083333333333304</v>
      </c>
      <c r="I22" s="180" t="s">
        <v>54</v>
      </c>
      <c r="J22" s="180" t="s">
        <v>55</v>
      </c>
      <c r="K22" s="196" t="s">
        <v>56</v>
      </c>
      <c r="L22" s="195">
        <v>45754</v>
      </c>
      <c r="M22" s="182">
        <v>0.8125</v>
      </c>
      <c r="N22" s="180" t="s">
        <v>55</v>
      </c>
      <c r="O22" s="180" t="s">
        <v>54</v>
      </c>
      <c r="P22" s="196" t="s">
        <v>57</v>
      </c>
      <c r="Q22" s="212" t="s">
        <v>58</v>
      </c>
      <c r="R22" s="222" t="s">
        <v>133</v>
      </c>
      <c r="S22" s="204" t="s">
        <v>14</v>
      </c>
      <c r="T22" s="183" t="s">
        <v>14</v>
      </c>
      <c r="U22" s="183" t="s">
        <v>14</v>
      </c>
      <c r="V22" s="183" t="s">
        <v>14</v>
      </c>
      <c r="W22" s="183" t="s">
        <v>14</v>
      </c>
      <c r="X22" s="227"/>
      <c r="Y22" s="227"/>
      <c r="Z22" s="228"/>
      <c r="AA22" s="229">
        <f t="shared" si="0"/>
        <v>25</v>
      </c>
      <c r="AB22" s="289">
        <f t="shared" si="1"/>
        <v>425</v>
      </c>
      <c r="AC22" s="2"/>
      <c r="AD22" s="42">
        <f t="shared" si="2"/>
        <v>80</v>
      </c>
      <c r="AE22" s="42">
        <f t="shared" si="3"/>
        <v>80</v>
      </c>
      <c r="AF22" s="42">
        <f t="shared" si="4"/>
        <v>80</v>
      </c>
      <c r="AG22" s="42">
        <f t="shared" si="5"/>
        <v>80</v>
      </c>
      <c r="AH22" s="42">
        <f t="shared" si="6"/>
        <v>80</v>
      </c>
      <c r="AI22" s="42">
        <f t="shared" si="7"/>
        <v>0</v>
      </c>
      <c r="AJ22" s="42">
        <f t="shared" si="8"/>
        <v>0</v>
      </c>
      <c r="AK22" s="42">
        <f t="shared" si="9"/>
        <v>0</v>
      </c>
      <c r="AL22" s="42">
        <f t="shared" si="10"/>
        <v>25</v>
      </c>
      <c r="AM22" s="2">
        <f t="shared" si="11"/>
        <v>0</v>
      </c>
      <c r="AN22" s="26"/>
      <c r="AO22" s="2"/>
    </row>
    <row r="23" spans="1:41" ht="15" thickBot="1" x14ac:dyDescent="0.35">
      <c r="A23" s="23"/>
      <c r="B23" s="43" t="s">
        <v>131</v>
      </c>
      <c r="C23" s="44" t="s">
        <v>135</v>
      </c>
      <c r="D23" s="45" t="s">
        <v>136</v>
      </c>
      <c r="E23" s="46" t="s">
        <v>42</v>
      </c>
      <c r="F23" s="47" t="s">
        <v>115</v>
      </c>
      <c r="G23" s="48">
        <v>45750</v>
      </c>
      <c r="H23" s="49">
        <v>0.52083333333333304</v>
      </c>
      <c r="I23" s="45" t="s">
        <v>54</v>
      </c>
      <c r="J23" s="45" t="s">
        <v>55</v>
      </c>
      <c r="K23" s="50" t="s">
        <v>56</v>
      </c>
      <c r="L23" s="48">
        <v>45757</v>
      </c>
      <c r="M23" s="49">
        <v>0.8125</v>
      </c>
      <c r="N23" s="45" t="s">
        <v>55</v>
      </c>
      <c r="O23" s="45" t="s">
        <v>54</v>
      </c>
      <c r="P23" s="50" t="s">
        <v>57</v>
      </c>
      <c r="Q23" s="213" t="s">
        <v>48</v>
      </c>
      <c r="R23" s="223" t="s">
        <v>134</v>
      </c>
      <c r="S23" s="52" t="s">
        <v>12</v>
      </c>
      <c r="T23" s="53" t="s">
        <v>12</v>
      </c>
      <c r="U23" s="53" t="s">
        <v>12</v>
      </c>
      <c r="V23" s="53" t="s">
        <v>12</v>
      </c>
      <c r="W23" s="53" t="s">
        <v>12</v>
      </c>
      <c r="X23" s="53" t="s">
        <v>12</v>
      </c>
      <c r="Y23" s="53" t="s">
        <v>12</v>
      </c>
      <c r="Z23" s="207" t="s">
        <v>12</v>
      </c>
      <c r="AA23" s="230" t="str">
        <f t="shared" si="0"/>
        <v/>
      </c>
      <c r="AB23" s="288">
        <f t="shared" si="1"/>
        <v>1040</v>
      </c>
      <c r="AC23" s="2"/>
      <c r="AD23" s="42">
        <f t="shared" si="2"/>
        <v>130</v>
      </c>
      <c r="AE23" s="42">
        <f t="shared" si="3"/>
        <v>130</v>
      </c>
      <c r="AF23" s="42">
        <f t="shared" si="4"/>
        <v>130</v>
      </c>
      <c r="AG23" s="42">
        <f t="shared" si="5"/>
        <v>130</v>
      </c>
      <c r="AH23" s="42">
        <f t="shared" si="6"/>
        <v>130</v>
      </c>
      <c r="AI23" s="42">
        <f t="shared" si="7"/>
        <v>130</v>
      </c>
      <c r="AJ23" s="42">
        <f t="shared" si="8"/>
        <v>130</v>
      </c>
      <c r="AK23" s="42">
        <f t="shared" si="9"/>
        <v>130</v>
      </c>
      <c r="AL23" s="42" t="str">
        <f t="shared" ref="AL23" si="12">AA23</f>
        <v/>
      </c>
      <c r="AM23" s="2"/>
      <c r="AN23" s="26"/>
      <c r="AO23" s="2"/>
    </row>
    <row r="24" spans="1:41" x14ac:dyDescent="0.3">
      <c r="A24" s="23"/>
      <c r="B24" s="54">
        <v>1</v>
      </c>
      <c r="C24" s="55"/>
      <c r="D24" s="56"/>
      <c r="E24" s="57"/>
      <c r="F24" s="58"/>
      <c r="G24" s="59"/>
      <c r="H24" s="56"/>
      <c r="I24" s="56"/>
      <c r="J24" s="60"/>
      <c r="K24" s="61"/>
      <c r="L24" s="59"/>
      <c r="M24" s="56"/>
      <c r="N24" s="56"/>
      <c r="O24" s="60"/>
      <c r="P24" s="61"/>
      <c r="Q24" s="214"/>
      <c r="R24" s="62"/>
      <c r="S24" s="72"/>
      <c r="T24" s="73"/>
      <c r="U24" s="73"/>
      <c r="V24" s="73"/>
      <c r="W24" s="73"/>
      <c r="X24" s="73"/>
      <c r="Y24" s="73"/>
      <c r="Z24" s="217"/>
      <c r="AA24" s="224" t="str">
        <f t="shared" si="0"/>
        <v/>
      </c>
      <c r="AB24" s="283">
        <f t="shared" si="1"/>
        <v>0</v>
      </c>
      <c r="AC24" s="2"/>
      <c r="AD24" s="42">
        <f t="shared" si="2"/>
        <v>0</v>
      </c>
      <c r="AE24" s="42">
        <f t="shared" si="3"/>
        <v>0</v>
      </c>
      <c r="AF24" s="42">
        <f t="shared" si="4"/>
        <v>0</v>
      </c>
      <c r="AG24" s="42">
        <f t="shared" si="5"/>
        <v>0</v>
      </c>
      <c r="AH24" s="42">
        <f t="shared" si="6"/>
        <v>0</v>
      </c>
      <c r="AI24" s="42">
        <f t="shared" si="7"/>
        <v>0</v>
      </c>
      <c r="AJ24" s="42">
        <f t="shared" si="8"/>
        <v>0</v>
      </c>
      <c r="AK24" s="42">
        <f t="shared" si="9"/>
        <v>0</v>
      </c>
      <c r="AL24" s="42" t="str">
        <f t="shared" si="10"/>
        <v/>
      </c>
      <c r="AM24" s="2">
        <f t="shared" si="11"/>
        <v>0</v>
      </c>
      <c r="AN24" s="26"/>
      <c r="AO24" s="2"/>
    </row>
    <row r="25" spans="1:41" x14ac:dyDescent="0.3">
      <c r="A25" s="23"/>
      <c r="B25" s="63">
        <v>2</v>
      </c>
      <c r="C25" s="64"/>
      <c r="D25" s="65"/>
      <c r="E25" s="66"/>
      <c r="F25" s="67"/>
      <c r="G25" s="68"/>
      <c r="H25" s="65"/>
      <c r="I25" s="65"/>
      <c r="J25" s="69"/>
      <c r="K25" s="70"/>
      <c r="L25" s="68"/>
      <c r="M25" s="65"/>
      <c r="N25" s="65"/>
      <c r="O25" s="69"/>
      <c r="P25" s="70"/>
      <c r="Q25" s="215"/>
      <c r="R25" s="71"/>
      <c r="S25" s="72"/>
      <c r="T25" s="73"/>
      <c r="U25" s="73"/>
      <c r="V25" s="73"/>
      <c r="W25" s="73"/>
      <c r="X25" s="73"/>
      <c r="Y25" s="73"/>
      <c r="Z25" s="217"/>
      <c r="AA25" s="205" t="str">
        <f t="shared" si="0"/>
        <v/>
      </c>
      <c r="AB25" s="283">
        <f t="shared" si="1"/>
        <v>0</v>
      </c>
      <c r="AC25" s="2"/>
      <c r="AD25" s="42">
        <f t="shared" si="2"/>
        <v>0</v>
      </c>
      <c r="AE25" s="42">
        <f t="shared" si="3"/>
        <v>0</v>
      </c>
      <c r="AF25" s="42">
        <f t="shared" si="4"/>
        <v>0</v>
      </c>
      <c r="AG25" s="42">
        <f t="shared" si="5"/>
        <v>0</v>
      </c>
      <c r="AH25" s="42">
        <f t="shared" si="6"/>
        <v>0</v>
      </c>
      <c r="AI25" s="42">
        <f t="shared" si="7"/>
        <v>0</v>
      </c>
      <c r="AJ25" s="42">
        <f t="shared" si="8"/>
        <v>0</v>
      </c>
      <c r="AK25" s="42">
        <f t="shared" si="9"/>
        <v>0</v>
      </c>
      <c r="AL25" s="42" t="str">
        <f t="shared" ref="AL25" si="13">AA25</f>
        <v/>
      </c>
      <c r="AM25" s="2">
        <f t="shared" si="11"/>
        <v>0</v>
      </c>
      <c r="AN25" s="26"/>
      <c r="AO25" s="2"/>
    </row>
    <row r="26" spans="1:41" x14ac:dyDescent="0.3">
      <c r="A26" s="23"/>
      <c r="B26" s="54">
        <v>3</v>
      </c>
      <c r="C26" s="64"/>
      <c r="D26" s="65"/>
      <c r="E26" s="66"/>
      <c r="F26" s="67"/>
      <c r="G26" s="68"/>
      <c r="H26" s="65"/>
      <c r="I26" s="65"/>
      <c r="J26" s="69"/>
      <c r="K26" s="70"/>
      <c r="L26" s="68"/>
      <c r="M26" s="65"/>
      <c r="N26" s="65"/>
      <c r="O26" s="69"/>
      <c r="P26" s="70"/>
      <c r="Q26" s="215"/>
      <c r="R26" s="71"/>
      <c r="S26" s="72"/>
      <c r="T26" s="73"/>
      <c r="U26" s="73"/>
      <c r="V26" s="73"/>
      <c r="W26" s="73"/>
      <c r="X26" s="73"/>
      <c r="Y26" s="73"/>
      <c r="Z26" s="217"/>
      <c r="AA26" s="205" t="str">
        <f t="shared" si="0"/>
        <v/>
      </c>
      <c r="AB26" s="283">
        <f t="shared" si="1"/>
        <v>0</v>
      </c>
      <c r="AC26" s="2"/>
      <c r="AD26" s="42">
        <f t="shared" si="2"/>
        <v>0</v>
      </c>
      <c r="AE26" s="42">
        <f t="shared" si="3"/>
        <v>0</v>
      </c>
      <c r="AF26" s="42">
        <f t="shared" si="4"/>
        <v>0</v>
      </c>
      <c r="AG26" s="42">
        <f t="shared" si="5"/>
        <v>0</v>
      </c>
      <c r="AH26" s="42">
        <f t="shared" si="6"/>
        <v>0</v>
      </c>
      <c r="AI26" s="42">
        <f t="shared" si="7"/>
        <v>0</v>
      </c>
      <c r="AJ26" s="42">
        <f t="shared" si="8"/>
        <v>0</v>
      </c>
      <c r="AK26" s="42">
        <f t="shared" si="9"/>
        <v>0</v>
      </c>
      <c r="AL26" s="42" t="str">
        <f t="shared" si="10"/>
        <v/>
      </c>
      <c r="AM26" s="2">
        <f t="shared" si="11"/>
        <v>0</v>
      </c>
      <c r="AN26" s="26"/>
      <c r="AO26" s="2"/>
    </row>
    <row r="27" spans="1:41" x14ac:dyDescent="0.3">
      <c r="A27" s="23"/>
      <c r="B27" s="63">
        <v>4</v>
      </c>
      <c r="C27" s="64"/>
      <c r="D27" s="65"/>
      <c r="E27" s="66"/>
      <c r="F27" s="67"/>
      <c r="G27" s="68"/>
      <c r="H27" s="65"/>
      <c r="I27" s="65"/>
      <c r="J27" s="69"/>
      <c r="K27" s="70"/>
      <c r="L27" s="68"/>
      <c r="M27" s="65"/>
      <c r="N27" s="65"/>
      <c r="O27" s="69"/>
      <c r="P27" s="70"/>
      <c r="Q27" s="215"/>
      <c r="R27" s="71"/>
      <c r="S27" s="72"/>
      <c r="T27" s="73"/>
      <c r="U27" s="73"/>
      <c r="V27" s="73"/>
      <c r="W27" s="73"/>
      <c r="X27" s="73"/>
      <c r="Y27" s="73"/>
      <c r="Z27" s="217"/>
      <c r="AA27" s="205" t="str">
        <f t="shared" si="0"/>
        <v/>
      </c>
      <c r="AB27" s="283">
        <f t="shared" si="1"/>
        <v>0</v>
      </c>
      <c r="AC27" s="2"/>
      <c r="AD27" s="42">
        <f t="shared" si="2"/>
        <v>0</v>
      </c>
      <c r="AE27" s="42">
        <f t="shared" si="3"/>
        <v>0</v>
      </c>
      <c r="AF27" s="42">
        <f t="shared" si="4"/>
        <v>0</v>
      </c>
      <c r="AG27" s="42">
        <f t="shared" si="5"/>
        <v>0</v>
      </c>
      <c r="AH27" s="42">
        <f t="shared" si="6"/>
        <v>0</v>
      </c>
      <c r="AI27" s="42">
        <f t="shared" si="7"/>
        <v>0</v>
      </c>
      <c r="AJ27" s="42">
        <f t="shared" si="8"/>
        <v>0</v>
      </c>
      <c r="AK27" s="42">
        <f t="shared" si="9"/>
        <v>0</v>
      </c>
      <c r="AL27" s="42" t="str">
        <f t="shared" si="10"/>
        <v/>
      </c>
      <c r="AM27" s="2">
        <f t="shared" si="11"/>
        <v>0</v>
      </c>
      <c r="AN27" s="26"/>
      <c r="AO27" s="2"/>
    </row>
    <row r="28" spans="1:41" x14ac:dyDescent="0.3">
      <c r="A28" s="23"/>
      <c r="B28" s="54">
        <v>5</v>
      </c>
      <c r="C28" s="64"/>
      <c r="D28" s="65"/>
      <c r="E28" s="66"/>
      <c r="F28" s="67"/>
      <c r="G28" s="68"/>
      <c r="H28" s="65"/>
      <c r="I28" s="65"/>
      <c r="J28" s="69"/>
      <c r="K28" s="70"/>
      <c r="L28" s="68"/>
      <c r="M28" s="65"/>
      <c r="N28" s="65"/>
      <c r="O28" s="69"/>
      <c r="P28" s="70"/>
      <c r="Q28" s="215"/>
      <c r="R28" s="71"/>
      <c r="S28" s="72"/>
      <c r="T28" s="73"/>
      <c r="U28" s="73"/>
      <c r="V28" s="73"/>
      <c r="W28" s="73"/>
      <c r="X28" s="73"/>
      <c r="Y28" s="73"/>
      <c r="Z28" s="217"/>
      <c r="AA28" s="205" t="str">
        <f t="shared" si="0"/>
        <v/>
      </c>
      <c r="AB28" s="283">
        <f t="shared" si="1"/>
        <v>0</v>
      </c>
      <c r="AC28" s="2"/>
      <c r="AD28" s="42">
        <f t="shared" si="2"/>
        <v>0</v>
      </c>
      <c r="AE28" s="42">
        <f t="shared" si="3"/>
        <v>0</v>
      </c>
      <c r="AF28" s="42">
        <f t="shared" si="4"/>
        <v>0</v>
      </c>
      <c r="AG28" s="42">
        <f t="shared" si="5"/>
        <v>0</v>
      </c>
      <c r="AH28" s="42">
        <f t="shared" si="6"/>
        <v>0</v>
      </c>
      <c r="AI28" s="42">
        <f t="shared" si="7"/>
        <v>0</v>
      </c>
      <c r="AJ28" s="42">
        <f t="shared" si="8"/>
        <v>0</v>
      </c>
      <c r="AK28" s="42">
        <f t="shared" si="9"/>
        <v>0</v>
      </c>
      <c r="AL28" s="42" t="str">
        <f t="shared" si="10"/>
        <v/>
      </c>
      <c r="AM28" s="2">
        <f t="shared" si="11"/>
        <v>0</v>
      </c>
      <c r="AN28" s="26"/>
      <c r="AO28" s="2"/>
    </row>
    <row r="29" spans="1:41" x14ac:dyDescent="0.3">
      <c r="A29" s="23"/>
      <c r="B29" s="63">
        <v>6</v>
      </c>
      <c r="C29" s="64"/>
      <c r="D29" s="65"/>
      <c r="E29" s="66"/>
      <c r="F29" s="67"/>
      <c r="G29" s="68"/>
      <c r="H29" s="65"/>
      <c r="I29" s="65"/>
      <c r="J29" s="69"/>
      <c r="K29" s="70"/>
      <c r="L29" s="68"/>
      <c r="M29" s="65"/>
      <c r="N29" s="65"/>
      <c r="O29" s="69"/>
      <c r="P29" s="70"/>
      <c r="Q29" s="215"/>
      <c r="R29" s="71"/>
      <c r="S29" s="72"/>
      <c r="T29" s="73"/>
      <c r="U29" s="73"/>
      <c r="V29" s="73"/>
      <c r="W29" s="73"/>
      <c r="X29" s="73"/>
      <c r="Y29" s="73"/>
      <c r="Z29" s="217"/>
      <c r="AA29" s="205" t="str">
        <f t="shared" si="0"/>
        <v/>
      </c>
      <c r="AB29" s="283">
        <f t="shared" si="1"/>
        <v>0</v>
      </c>
      <c r="AC29" s="2"/>
      <c r="AD29" s="42">
        <f t="shared" si="2"/>
        <v>0</v>
      </c>
      <c r="AE29" s="42">
        <f t="shared" si="3"/>
        <v>0</v>
      </c>
      <c r="AF29" s="42">
        <f t="shared" si="4"/>
        <v>0</v>
      </c>
      <c r="AG29" s="42">
        <f t="shared" si="5"/>
        <v>0</v>
      </c>
      <c r="AH29" s="42">
        <f t="shared" si="6"/>
        <v>0</v>
      </c>
      <c r="AI29" s="42">
        <f t="shared" si="7"/>
        <v>0</v>
      </c>
      <c r="AJ29" s="42">
        <f t="shared" si="8"/>
        <v>0</v>
      </c>
      <c r="AK29" s="42">
        <f t="shared" si="9"/>
        <v>0</v>
      </c>
      <c r="AL29" s="42" t="str">
        <f t="shared" si="10"/>
        <v/>
      </c>
      <c r="AM29" s="2">
        <f t="shared" si="11"/>
        <v>0</v>
      </c>
      <c r="AN29" s="26"/>
      <c r="AO29" s="2"/>
    </row>
    <row r="30" spans="1:41" x14ac:dyDescent="0.3">
      <c r="A30" s="23"/>
      <c r="B30" s="54">
        <v>7</v>
      </c>
      <c r="C30" s="64"/>
      <c r="D30" s="65"/>
      <c r="E30" s="66"/>
      <c r="F30" s="67"/>
      <c r="G30" s="68"/>
      <c r="H30" s="65"/>
      <c r="I30" s="65"/>
      <c r="J30" s="69"/>
      <c r="K30" s="70"/>
      <c r="L30" s="68"/>
      <c r="M30" s="65"/>
      <c r="N30" s="65"/>
      <c r="O30" s="69"/>
      <c r="P30" s="70"/>
      <c r="Q30" s="215"/>
      <c r="R30" s="71"/>
      <c r="S30" s="72"/>
      <c r="T30" s="73"/>
      <c r="U30" s="73"/>
      <c r="V30" s="73"/>
      <c r="W30" s="73"/>
      <c r="X30" s="73"/>
      <c r="Y30" s="73"/>
      <c r="Z30" s="217"/>
      <c r="AA30" s="205" t="str">
        <f t="shared" si="0"/>
        <v/>
      </c>
      <c r="AB30" s="283">
        <f t="shared" si="1"/>
        <v>0</v>
      </c>
      <c r="AC30" s="2"/>
      <c r="AD30" s="42">
        <f t="shared" si="2"/>
        <v>0</v>
      </c>
      <c r="AE30" s="42">
        <f t="shared" si="3"/>
        <v>0</v>
      </c>
      <c r="AF30" s="42">
        <f t="shared" si="4"/>
        <v>0</v>
      </c>
      <c r="AG30" s="42">
        <f t="shared" si="5"/>
        <v>0</v>
      </c>
      <c r="AH30" s="42">
        <f t="shared" si="6"/>
        <v>0</v>
      </c>
      <c r="AI30" s="42">
        <f t="shared" si="7"/>
        <v>0</v>
      </c>
      <c r="AJ30" s="42">
        <f t="shared" si="8"/>
        <v>0</v>
      </c>
      <c r="AK30" s="42">
        <f t="shared" si="9"/>
        <v>0</v>
      </c>
      <c r="AL30" s="42" t="str">
        <f t="shared" si="10"/>
        <v/>
      </c>
      <c r="AM30" s="2">
        <f t="shared" si="11"/>
        <v>0</v>
      </c>
      <c r="AN30" s="26"/>
      <c r="AO30" s="2"/>
    </row>
    <row r="31" spans="1:41" x14ac:dyDescent="0.3">
      <c r="A31" s="23"/>
      <c r="B31" s="63">
        <v>8</v>
      </c>
      <c r="C31" s="64"/>
      <c r="D31" s="65"/>
      <c r="E31" s="66"/>
      <c r="F31" s="67"/>
      <c r="G31" s="68"/>
      <c r="H31" s="65"/>
      <c r="I31" s="65"/>
      <c r="J31" s="69"/>
      <c r="K31" s="70"/>
      <c r="L31" s="68"/>
      <c r="M31" s="65"/>
      <c r="N31" s="65"/>
      <c r="O31" s="69"/>
      <c r="P31" s="70"/>
      <c r="Q31" s="215"/>
      <c r="R31" s="71"/>
      <c r="S31" s="72"/>
      <c r="T31" s="73"/>
      <c r="U31" s="73"/>
      <c r="V31" s="73"/>
      <c r="W31" s="73"/>
      <c r="X31" s="73"/>
      <c r="Y31" s="73"/>
      <c r="Z31" s="217"/>
      <c r="AA31" s="205" t="str">
        <f t="shared" si="0"/>
        <v/>
      </c>
      <c r="AB31" s="283">
        <f t="shared" si="1"/>
        <v>0</v>
      </c>
      <c r="AC31" s="2"/>
      <c r="AD31" s="42">
        <f t="shared" si="2"/>
        <v>0</v>
      </c>
      <c r="AE31" s="42">
        <f t="shared" si="3"/>
        <v>0</v>
      </c>
      <c r="AF31" s="42">
        <f t="shared" si="4"/>
        <v>0</v>
      </c>
      <c r="AG31" s="42">
        <f t="shared" si="5"/>
        <v>0</v>
      </c>
      <c r="AH31" s="42">
        <f t="shared" si="6"/>
        <v>0</v>
      </c>
      <c r="AI31" s="42">
        <f t="shared" si="7"/>
        <v>0</v>
      </c>
      <c r="AJ31" s="42">
        <f t="shared" si="8"/>
        <v>0</v>
      </c>
      <c r="AK31" s="42">
        <f t="shared" si="9"/>
        <v>0</v>
      </c>
      <c r="AL31" s="42" t="str">
        <f t="shared" si="10"/>
        <v/>
      </c>
      <c r="AM31" s="2">
        <f t="shared" si="11"/>
        <v>0</v>
      </c>
      <c r="AN31" s="26"/>
      <c r="AO31" s="2"/>
    </row>
    <row r="32" spans="1:41" x14ac:dyDescent="0.3">
      <c r="A32" s="23"/>
      <c r="B32" s="54">
        <v>9</v>
      </c>
      <c r="C32" s="64"/>
      <c r="D32" s="65"/>
      <c r="E32" s="66"/>
      <c r="F32" s="67"/>
      <c r="G32" s="68"/>
      <c r="H32" s="65"/>
      <c r="I32" s="65"/>
      <c r="J32" s="69"/>
      <c r="K32" s="70"/>
      <c r="L32" s="68"/>
      <c r="M32" s="65"/>
      <c r="N32" s="65"/>
      <c r="O32" s="69"/>
      <c r="P32" s="70"/>
      <c r="Q32" s="215"/>
      <c r="R32" s="71"/>
      <c r="S32" s="72"/>
      <c r="T32" s="73"/>
      <c r="U32" s="73"/>
      <c r="V32" s="73"/>
      <c r="W32" s="73"/>
      <c r="X32" s="73"/>
      <c r="Y32" s="73"/>
      <c r="Z32" s="217"/>
      <c r="AA32" s="205" t="str">
        <f t="shared" si="0"/>
        <v/>
      </c>
      <c r="AB32" s="283">
        <f t="shared" si="1"/>
        <v>0</v>
      </c>
      <c r="AC32" s="2"/>
      <c r="AD32" s="42">
        <f t="shared" si="2"/>
        <v>0</v>
      </c>
      <c r="AE32" s="42">
        <f t="shared" si="3"/>
        <v>0</v>
      </c>
      <c r="AF32" s="42">
        <f t="shared" si="4"/>
        <v>0</v>
      </c>
      <c r="AG32" s="42">
        <f t="shared" si="5"/>
        <v>0</v>
      </c>
      <c r="AH32" s="42">
        <f t="shared" si="6"/>
        <v>0</v>
      </c>
      <c r="AI32" s="42">
        <f t="shared" si="7"/>
        <v>0</v>
      </c>
      <c r="AJ32" s="42">
        <f t="shared" si="8"/>
        <v>0</v>
      </c>
      <c r="AK32" s="42">
        <f t="shared" si="9"/>
        <v>0</v>
      </c>
      <c r="AL32" s="42" t="str">
        <f t="shared" si="10"/>
        <v/>
      </c>
      <c r="AM32" s="2">
        <f t="shared" si="11"/>
        <v>0</v>
      </c>
      <c r="AN32" s="26"/>
      <c r="AO32" s="2"/>
    </row>
    <row r="33" spans="1:41" x14ac:dyDescent="0.3">
      <c r="A33" s="23"/>
      <c r="B33" s="63">
        <v>10</v>
      </c>
      <c r="C33" s="64"/>
      <c r="D33" s="65"/>
      <c r="E33" s="66"/>
      <c r="F33" s="67"/>
      <c r="G33" s="68"/>
      <c r="H33" s="65"/>
      <c r="I33" s="65"/>
      <c r="J33" s="69"/>
      <c r="K33" s="70"/>
      <c r="L33" s="68"/>
      <c r="M33" s="65"/>
      <c r="N33" s="65"/>
      <c r="O33" s="69"/>
      <c r="P33" s="70"/>
      <c r="Q33" s="215"/>
      <c r="R33" s="71"/>
      <c r="S33" s="72"/>
      <c r="T33" s="73"/>
      <c r="U33" s="73"/>
      <c r="V33" s="73"/>
      <c r="W33" s="73"/>
      <c r="X33" s="73"/>
      <c r="Y33" s="73"/>
      <c r="Z33" s="217"/>
      <c r="AA33" s="205" t="str">
        <f t="shared" si="0"/>
        <v/>
      </c>
      <c r="AB33" s="283">
        <f t="shared" si="1"/>
        <v>0</v>
      </c>
      <c r="AC33" s="2"/>
      <c r="AD33" s="42">
        <f t="shared" si="2"/>
        <v>0</v>
      </c>
      <c r="AE33" s="42">
        <f t="shared" si="3"/>
        <v>0</v>
      </c>
      <c r="AF33" s="42">
        <f t="shared" si="4"/>
        <v>0</v>
      </c>
      <c r="AG33" s="42">
        <f t="shared" si="5"/>
        <v>0</v>
      </c>
      <c r="AH33" s="42">
        <f t="shared" si="6"/>
        <v>0</v>
      </c>
      <c r="AI33" s="42">
        <f t="shared" si="7"/>
        <v>0</v>
      </c>
      <c r="AJ33" s="42">
        <f t="shared" si="8"/>
        <v>0</v>
      </c>
      <c r="AK33" s="42">
        <f t="shared" si="9"/>
        <v>0</v>
      </c>
      <c r="AL33" s="42" t="str">
        <f t="shared" si="10"/>
        <v/>
      </c>
      <c r="AM33" s="2">
        <f t="shared" si="11"/>
        <v>0</v>
      </c>
      <c r="AN33" s="26"/>
      <c r="AO33" s="2"/>
    </row>
    <row r="34" spans="1:41" x14ac:dyDescent="0.3">
      <c r="A34" s="23"/>
      <c r="B34" s="54">
        <v>11</v>
      </c>
      <c r="C34" s="64"/>
      <c r="D34" s="65"/>
      <c r="E34" s="66"/>
      <c r="F34" s="67"/>
      <c r="G34" s="68"/>
      <c r="H34" s="65"/>
      <c r="I34" s="65"/>
      <c r="J34" s="69"/>
      <c r="K34" s="70"/>
      <c r="L34" s="68"/>
      <c r="M34" s="65"/>
      <c r="N34" s="65"/>
      <c r="O34" s="69"/>
      <c r="P34" s="70"/>
      <c r="Q34" s="215"/>
      <c r="R34" s="71"/>
      <c r="S34" s="72"/>
      <c r="T34" s="73"/>
      <c r="U34" s="73"/>
      <c r="V34" s="73"/>
      <c r="W34" s="73"/>
      <c r="X34" s="73"/>
      <c r="Y34" s="73"/>
      <c r="Z34" s="217"/>
      <c r="AA34" s="205" t="str">
        <f t="shared" si="0"/>
        <v/>
      </c>
      <c r="AB34" s="283">
        <f t="shared" si="1"/>
        <v>0</v>
      </c>
      <c r="AC34" s="2"/>
      <c r="AD34" s="42">
        <f t="shared" si="2"/>
        <v>0</v>
      </c>
      <c r="AE34" s="42">
        <f t="shared" si="3"/>
        <v>0</v>
      </c>
      <c r="AF34" s="42">
        <f t="shared" si="4"/>
        <v>0</v>
      </c>
      <c r="AG34" s="42">
        <f t="shared" si="5"/>
        <v>0</v>
      </c>
      <c r="AH34" s="42">
        <f t="shared" si="6"/>
        <v>0</v>
      </c>
      <c r="AI34" s="42">
        <f t="shared" si="7"/>
        <v>0</v>
      </c>
      <c r="AJ34" s="42">
        <f t="shared" si="8"/>
        <v>0</v>
      </c>
      <c r="AK34" s="42">
        <f t="shared" si="9"/>
        <v>0</v>
      </c>
      <c r="AL34" s="42" t="str">
        <f t="shared" si="10"/>
        <v/>
      </c>
      <c r="AM34" s="2">
        <f t="shared" si="11"/>
        <v>0</v>
      </c>
      <c r="AN34" s="26"/>
      <c r="AO34" s="2"/>
    </row>
    <row r="35" spans="1:41" x14ac:dyDescent="0.3">
      <c r="A35" s="23"/>
      <c r="B35" s="63">
        <v>12</v>
      </c>
      <c r="C35" s="64"/>
      <c r="D35" s="65"/>
      <c r="E35" s="66"/>
      <c r="F35" s="67"/>
      <c r="G35" s="68"/>
      <c r="H35" s="65"/>
      <c r="I35" s="65"/>
      <c r="J35" s="69"/>
      <c r="K35" s="70"/>
      <c r="L35" s="68"/>
      <c r="M35" s="65"/>
      <c r="N35" s="65"/>
      <c r="O35" s="69"/>
      <c r="P35" s="70"/>
      <c r="Q35" s="215"/>
      <c r="R35" s="71"/>
      <c r="S35" s="72"/>
      <c r="T35" s="73"/>
      <c r="U35" s="73"/>
      <c r="V35" s="73"/>
      <c r="W35" s="73"/>
      <c r="X35" s="73"/>
      <c r="Y35" s="73"/>
      <c r="Z35" s="217"/>
      <c r="AA35" s="205" t="str">
        <f t="shared" si="0"/>
        <v/>
      </c>
      <c r="AB35" s="283">
        <f t="shared" si="1"/>
        <v>0</v>
      </c>
      <c r="AC35" s="2"/>
      <c r="AD35" s="42">
        <f t="shared" si="2"/>
        <v>0</v>
      </c>
      <c r="AE35" s="42">
        <f t="shared" si="3"/>
        <v>0</v>
      </c>
      <c r="AF35" s="42">
        <f t="shared" si="4"/>
        <v>0</v>
      </c>
      <c r="AG35" s="42">
        <f t="shared" si="5"/>
        <v>0</v>
      </c>
      <c r="AH35" s="42">
        <f t="shared" si="6"/>
        <v>0</v>
      </c>
      <c r="AI35" s="42">
        <f t="shared" si="7"/>
        <v>0</v>
      </c>
      <c r="AJ35" s="42">
        <f t="shared" si="8"/>
        <v>0</v>
      </c>
      <c r="AK35" s="42">
        <f t="shared" si="9"/>
        <v>0</v>
      </c>
      <c r="AL35" s="42" t="str">
        <f t="shared" si="10"/>
        <v/>
      </c>
      <c r="AM35" s="2">
        <f t="shared" si="11"/>
        <v>0</v>
      </c>
      <c r="AN35" s="26"/>
      <c r="AO35" s="2"/>
    </row>
    <row r="36" spans="1:41" x14ac:dyDescent="0.3">
      <c r="A36" s="23"/>
      <c r="B36" s="54">
        <v>13</v>
      </c>
      <c r="C36" s="64"/>
      <c r="D36" s="65"/>
      <c r="E36" s="66"/>
      <c r="F36" s="67"/>
      <c r="G36" s="68"/>
      <c r="H36" s="65"/>
      <c r="I36" s="65"/>
      <c r="J36" s="69"/>
      <c r="K36" s="70"/>
      <c r="L36" s="68"/>
      <c r="M36" s="65"/>
      <c r="N36" s="65"/>
      <c r="O36" s="69"/>
      <c r="P36" s="70"/>
      <c r="Q36" s="215"/>
      <c r="R36" s="71"/>
      <c r="S36" s="72"/>
      <c r="T36" s="73"/>
      <c r="U36" s="73"/>
      <c r="V36" s="73"/>
      <c r="W36" s="73"/>
      <c r="X36" s="73"/>
      <c r="Y36" s="73"/>
      <c r="Z36" s="217"/>
      <c r="AA36" s="205" t="str">
        <f t="shared" si="0"/>
        <v/>
      </c>
      <c r="AB36" s="283">
        <f t="shared" si="1"/>
        <v>0</v>
      </c>
      <c r="AC36" s="2"/>
      <c r="AD36" s="42">
        <f t="shared" si="2"/>
        <v>0</v>
      </c>
      <c r="AE36" s="42">
        <f t="shared" si="3"/>
        <v>0</v>
      </c>
      <c r="AF36" s="42">
        <f t="shared" si="4"/>
        <v>0</v>
      </c>
      <c r="AG36" s="42">
        <f t="shared" si="5"/>
        <v>0</v>
      </c>
      <c r="AH36" s="42">
        <f t="shared" si="6"/>
        <v>0</v>
      </c>
      <c r="AI36" s="42">
        <f t="shared" si="7"/>
        <v>0</v>
      </c>
      <c r="AJ36" s="42">
        <f t="shared" si="8"/>
        <v>0</v>
      </c>
      <c r="AK36" s="42">
        <f t="shared" si="9"/>
        <v>0</v>
      </c>
      <c r="AL36" s="42" t="str">
        <f t="shared" si="10"/>
        <v/>
      </c>
      <c r="AM36" s="2">
        <f t="shared" si="11"/>
        <v>0</v>
      </c>
      <c r="AN36" s="26"/>
      <c r="AO36" s="2"/>
    </row>
    <row r="37" spans="1:41" x14ac:dyDescent="0.3">
      <c r="A37" s="23"/>
      <c r="B37" s="63">
        <v>14</v>
      </c>
      <c r="C37" s="64"/>
      <c r="D37" s="65"/>
      <c r="E37" s="66"/>
      <c r="F37" s="67"/>
      <c r="G37" s="68"/>
      <c r="H37" s="65"/>
      <c r="I37" s="65"/>
      <c r="J37" s="69"/>
      <c r="K37" s="70"/>
      <c r="L37" s="68"/>
      <c r="M37" s="65"/>
      <c r="N37" s="65"/>
      <c r="O37" s="69"/>
      <c r="P37" s="70"/>
      <c r="Q37" s="215"/>
      <c r="R37" s="71"/>
      <c r="S37" s="72"/>
      <c r="T37" s="73"/>
      <c r="U37" s="73"/>
      <c r="V37" s="73"/>
      <c r="W37" s="73"/>
      <c r="X37" s="73"/>
      <c r="Y37" s="73"/>
      <c r="Z37" s="217"/>
      <c r="AA37" s="205" t="str">
        <f t="shared" si="0"/>
        <v/>
      </c>
      <c r="AB37" s="283">
        <f t="shared" si="1"/>
        <v>0</v>
      </c>
      <c r="AC37" s="2"/>
      <c r="AD37" s="42">
        <f t="shared" si="2"/>
        <v>0</v>
      </c>
      <c r="AE37" s="42">
        <f t="shared" si="3"/>
        <v>0</v>
      </c>
      <c r="AF37" s="42">
        <f t="shared" si="4"/>
        <v>0</v>
      </c>
      <c r="AG37" s="42">
        <f t="shared" si="5"/>
        <v>0</v>
      </c>
      <c r="AH37" s="42">
        <f t="shared" si="6"/>
        <v>0</v>
      </c>
      <c r="AI37" s="42">
        <f t="shared" si="7"/>
        <v>0</v>
      </c>
      <c r="AJ37" s="42">
        <f t="shared" si="8"/>
        <v>0</v>
      </c>
      <c r="AK37" s="42">
        <f t="shared" si="9"/>
        <v>0</v>
      </c>
      <c r="AL37" s="42" t="str">
        <f t="shared" si="10"/>
        <v/>
      </c>
      <c r="AM37" s="2">
        <f t="shared" si="11"/>
        <v>0</v>
      </c>
      <c r="AN37" s="26"/>
      <c r="AO37" s="2"/>
    </row>
    <row r="38" spans="1:41" x14ac:dyDescent="0.3">
      <c r="A38" s="23"/>
      <c r="B38" s="54">
        <v>15</v>
      </c>
      <c r="C38" s="64"/>
      <c r="D38" s="65"/>
      <c r="E38" s="66"/>
      <c r="F38" s="67"/>
      <c r="G38" s="68"/>
      <c r="H38" s="65"/>
      <c r="I38" s="65"/>
      <c r="J38" s="69"/>
      <c r="K38" s="70"/>
      <c r="L38" s="68"/>
      <c r="M38" s="65"/>
      <c r="N38" s="65"/>
      <c r="O38" s="69"/>
      <c r="P38" s="70"/>
      <c r="Q38" s="215"/>
      <c r="R38" s="71"/>
      <c r="S38" s="72"/>
      <c r="T38" s="73"/>
      <c r="U38" s="73"/>
      <c r="V38" s="73"/>
      <c r="W38" s="73"/>
      <c r="X38" s="73"/>
      <c r="Y38" s="73"/>
      <c r="Z38" s="217"/>
      <c r="AA38" s="205" t="str">
        <f t="shared" si="0"/>
        <v/>
      </c>
      <c r="AB38" s="283">
        <f t="shared" si="1"/>
        <v>0</v>
      </c>
      <c r="AC38" s="2"/>
      <c r="AD38" s="42">
        <f t="shared" si="2"/>
        <v>0</v>
      </c>
      <c r="AE38" s="42">
        <f t="shared" si="3"/>
        <v>0</v>
      </c>
      <c r="AF38" s="42">
        <f t="shared" si="4"/>
        <v>0</v>
      </c>
      <c r="AG38" s="42">
        <f t="shared" si="5"/>
        <v>0</v>
      </c>
      <c r="AH38" s="42">
        <f t="shared" si="6"/>
        <v>0</v>
      </c>
      <c r="AI38" s="42">
        <f t="shared" si="7"/>
        <v>0</v>
      </c>
      <c r="AJ38" s="42">
        <f t="shared" si="8"/>
        <v>0</v>
      </c>
      <c r="AK38" s="42">
        <f t="shared" si="9"/>
        <v>0</v>
      </c>
      <c r="AL38" s="42" t="str">
        <f t="shared" si="10"/>
        <v/>
      </c>
      <c r="AM38" s="2">
        <f t="shared" si="11"/>
        <v>0</v>
      </c>
      <c r="AN38" s="26"/>
      <c r="AO38" s="2"/>
    </row>
    <row r="39" spans="1:41" x14ac:dyDescent="0.3">
      <c r="A39" s="23"/>
      <c r="B39" s="63">
        <v>16</v>
      </c>
      <c r="C39" s="64"/>
      <c r="D39" s="65"/>
      <c r="E39" s="66"/>
      <c r="F39" s="67"/>
      <c r="G39" s="68"/>
      <c r="H39" s="65"/>
      <c r="I39" s="65"/>
      <c r="J39" s="69"/>
      <c r="K39" s="70"/>
      <c r="L39" s="68"/>
      <c r="M39" s="65"/>
      <c r="N39" s="65"/>
      <c r="O39" s="69"/>
      <c r="P39" s="70"/>
      <c r="Q39" s="215"/>
      <c r="R39" s="71"/>
      <c r="S39" s="72"/>
      <c r="T39" s="73"/>
      <c r="U39" s="73"/>
      <c r="V39" s="73"/>
      <c r="W39" s="73"/>
      <c r="X39" s="73"/>
      <c r="Y39" s="73"/>
      <c r="Z39" s="217"/>
      <c r="AA39" s="205" t="str">
        <f t="shared" si="0"/>
        <v/>
      </c>
      <c r="AB39" s="283">
        <f t="shared" si="1"/>
        <v>0</v>
      </c>
      <c r="AC39" s="2"/>
      <c r="AD39" s="42">
        <f t="shared" si="2"/>
        <v>0</v>
      </c>
      <c r="AE39" s="42">
        <f t="shared" si="3"/>
        <v>0</v>
      </c>
      <c r="AF39" s="42">
        <f t="shared" si="4"/>
        <v>0</v>
      </c>
      <c r="AG39" s="42">
        <f t="shared" si="5"/>
        <v>0</v>
      </c>
      <c r="AH39" s="42">
        <f t="shared" si="6"/>
        <v>0</v>
      </c>
      <c r="AI39" s="42">
        <f t="shared" si="7"/>
        <v>0</v>
      </c>
      <c r="AJ39" s="42">
        <f t="shared" si="8"/>
        <v>0</v>
      </c>
      <c r="AK39" s="42">
        <f t="shared" si="9"/>
        <v>0</v>
      </c>
      <c r="AL39" s="42" t="str">
        <f t="shared" si="10"/>
        <v/>
      </c>
      <c r="AM39" s="2">
        <f t="shared" si="11"/>
        <v>0</v>
      </c>
      <c r="AN39" s="26"/>
      <c r="AO39" s="2"/>
    </row>
    <row r="40" spans="1:41" x14ac:dyDescent="0.3">
      <c r="A40" s="23"/>
      <c r="B40" s="54">
        <v>17</v>
      </c>
      <c r="C40" s="64"/>
      <c r="D40" s="65"/>
      <c r="E40" s="66"/>
      <c r="F40" s="67"/>
      <c r="G40" s="68"/>
      <c r="H40" s="65"/>
      <c r="I40" s="65"/>
      <c r="J40" s="69"/>
      <c r="K40" s="70"/>
      <c r="L40" s="68"/>
      <c r="M40" s="65"/>
      <c r="N40" s="65"/>
      <c r="O40" s="69"/>
      <c r="P40" s="70"/>
      <c r="Q40" s="215"/>
      <c r="R40" s="71"/>
      <c r="S40" s="72"/>
      <c r="T40" s="73"/>
      <c r="U40" s="73"/>
      <c r="V40" s="73"/>
      <c r="W40" s="73"/>
      <c r="X40" s="73"/>
      <c r="Y40" s="73"/>
      <c r="Z40" s="217"/>
      <c r="AA40" s="205" t="str">
        <f t="shared" si="0"/>
        <v/>
      </c>
      <c r="AB40" s="283">
        <f t="shared" si="1"/>
        <v>0</v>
      </c>
      <c r="AC40" s="2"/>
      <c r="AD40" s="42">
        <f t="shared" si="2"/>
        <v>0</v>
      </c>
      <c r="AE40" s="42">
        <f t="shared" si="3"/>
        <v>0</v>
      </c>
      <c r="AF40" s="42">
        <f t="shared" si="4"/>
        <v>0</v>
      </c>
      <c r="AG40" s="42">
        <f t="shared" si="5"/>
        <v>0</v>
      </c>
      <c r="AH40" s="42">
        <f t="shared" si="6"/>
        <v>0</v>
      </c>
      <c r="AI40" s="42">
        <f t="shared" si="7"/>
        <v>0</v>
      </c>
      <c r="AJ40" s="42">
        <f t="shared" si="8"/>
        <v>0</v>
      </c>
      <c r="AK40" s="42">
        <f t="shared" si="9"/>
        <v>0</v>
      </c>
      <c r="AL40" s="42" t="str">
        <f t="shared" si="10"/>
        <v/>
      </c>
      <c r="AM40" s="2">
        <f t="shared" si="11"/>
        <v>0</v>
      </c>
      <c r="AN40" s="26"/>
      <c r="AO40" s="2"/>
    </row>
    <row r="41" spans="1:41" x14ac:dyDescent="0.3">
      <c r="A41" s="23"/>
      <c r="B41" s="63">
        <v>18</v>
      </c>
      <c r="C41" s="64"/>
      <c r="D41" s="65"/>
      <c r="E41" s="66"/>
      <c r="F41" s="67"/>
      <c r="G41" s="68"/>
      <c r="H41" s="65"/>
      <c r="I41" s="65"/>
      <c r="J41" s="69"/>
      <c r="K41" s="70"/>
      <c r="L41" s="68"/>
      <c r="M41" s="65"/>
      <c r="N41" s="65"/>
      <c r="O41" s="69"/>
      <c r="P41" s="70"/>
      <c r="Q41" s="215"/>
      <c r="R41" s="71"/>
      <c r="S41" s="72"/>
      <c r="T41" s="73"/>
      <c r="U41" s="73"/>
      <c r="V41" s="73"/>
      <c r="W41" s="73"/>
      <c r="X41" s="73"/>
      <c r="Y41" s="73"/>
      <c r="Z41" s="217"/>
      <c r="AA41" s="205" t="str">
        <f t="shared" si="0"/>
        <v/>
      </c>
      <c r="AB41" s="283">
        <f t="shared" si="1"/>
        <v>0</v>
      </c>
      <c r="AC41" s="2"/>
      <c r="AD41" s="42">
        <f t="shared" si="2"/>
        <v>0</v>
      </c>
      <c r="AE41" s="42">
        <f t="shared" si="3"/>
        <v>0</v>
      </c>
      <c r="AF41" s="42">
        <f t="shared" si="4"/>
        <v>0</v>
      </c>
      <c r="AG41" s="42">
        <f t="shared" si="5"/>
        <v>0</v>
      </c>
      <c r="AH41" s="42">
        <f t="shared" si="6"/>
        <v>0</v>
      </c>
      <c r="AI41" s="42">
        <f t="shared" si="7"/>
        <v>0</v>
      </c>
      <c r="AJ41" s="42">
        <f t="shared" si="8"/>
        <v>0</v>
      </c>
      <c r="AK41" s="42">
        <f t="shared" si="9"/>
        <v>0</v>
      </c>
      <c r="AL41" s="42" t="str">
        <f t="shared" si="10"/>
        <v/>
      </c>
      <c r="AM41" s="2">
        <f t="shared" si="11"/>
        <v>0</v>
      </c>
      <c r="AN41" s="26"/>
      <c r="AO41" s="2"/>
    </row>
    <row r="42" spans="1:41" x14ac:dyDescent="0.3">
      <c r="A42" s="23"/>
      <c r="B42" s="54">
        <v>19</v>
      </c>
      <c r="C42" s="64"/>
      <c r="D42" s="65"/>
      <c r="E42" s="66"/>
      <c r="F42" s="67"/>
      <c r="G42" s="68"/>
      <c r="H42" s="65"/>
      <c r="I42" s="65"/>
      <c r="J42" s="69"/>
      <c r="K42" s="70"/>
      <c r="L42" s="68"/>
      <c r="M42" s="65"/>
      <c r="N42" s="65"/>
      <c r="O42" s="69"/>
      <c r="P42" s="70"/>
      <c r="Q42" s="215"/>
      <c r="R42" s="71"/>
      <c r="S42" s="72"/>
      <c r="T42" s="73"/>
      <c r="U42" s="73"/>
      <c r="V42" s="73"/>
      <c r="W42" s="73"/>
      <c r="X42" s="73"/>
      <c r="Y42" s="73"/>
      <c r="Z42" s="217"/>
      <c r="AA42" s="205" t="str">
        <f t="shared" si="0"/>
        <v/>
      </c>
      <c r="AB42" s="283">
        <f t="shared" si="1"/>
        <v>0</v>
      </c>
      <c r="AC42" s="2"/>
      <c r="AD42" s="42">
        <f t="shared" si="2"/>
        <v>0</v>
      </c>
      <c r="AE42" s="42">
        <f t="shared" si="3"/>
        <v>0</v>
      </c>
      <c r="AF42" s="42">
        <f t="shared" si="4"/>
        <v>0</v>
      </c>
      <c r="AG42" s="42">
        <f t="shared" si="5"/>
        <v>0</v>
      </c>
      <c r="AH42" s="42">
        <f t="shared" si="6"/>
        <v>0</v>
      </c>
      <c r="AI42" s="42">
        <f t="shared" si="7"/>
        <v>0</v>
      </c>
      <c r="AJ42" s="42">
        <f t="shared" si="8"/>
        <v>0</v>
      </c>
      <c r="AK42" s="42">
        <f t="shared" si="9"/>
        <v>0</v>
      </c>
      <c r="AL42" s="42" t="str">
        <f t="shared" si="10"/>
        <v/>
      </c>
      <c r="AM42" s="2">
        <f t="shared" si="11"/>
        <v>0</v>
      </c>
      <c r="AN42" s="26"/>
      <c r="AO42" s="2"/>
    </row>
    <row r="43" spans="1:41" x14ac:dyDescent="0.3">
      <c r="A43" s="23"/>
      <c r="B43" s="63">
        <v>20</v>
      </c>
      <c r="C43" s="64"/>
      <c r="D43" s="65"/>
      <c r="E43" s="66"/>
      <c r="F43" s="67"/>
      <c r="G43" s="68"/>
      <c r="H43" s="65"/>
      <c r="I43" s="65"/>
      <c r="J43" s="69"/>
      <c r="K43" s="70"/>
      <c r="L43" s="68"/>
      <c r="M43" s="65"/>
      <c r="N43" s="65"/>
      <c r="O43" s="69"/>
      <c r="P43" s="70"/>
      <c r="Q43" s="215"/>
      <c r="R43" s="71"/>
      <c r="S43" s="72"/>
      <c r="T43" s="73"/>
      <c r="U43" s="73"/>
      <c r="V43" s="73"/>
      <c r="W43" s="73"/>
      <c r="X43" s="73"/>
      <c r="Y43" s="73"/>
      <c r="Z43" s="217"/>
      <c r="AA43" s="205" t="str">
        <f t="shared" si="0"/>
        <v/>
      </c>
      <c r="AB43" s="283">
        <f t="shared" si="1"/>
        <v>0</v>
      </c>
      <c r="AC43" s="2"/>
      <c r="AD43" s="42">
        <f t="shared" si="2"/>
        <v>0</v>
      </c>
      <c r="AE43" s="42">
        <f t="shared" si="3"/>
        <v>0</v>
      </c>
      <c r="AF43" s="42">
        <f t="shared" si="4"/>
        <v>0</v>
      </c>
      <c r="AG43" s="42">
        <f t="shared" si="5"/>
        <v>0</v>
      </c>
      <c r="AH43" s="42">
        <f t="shared" si="6"/>
        <v>0</v>
      </c>
      <c r="AI43" s="42">
        <f t="shared" si="7"/>
        <v>0</v>
      </c>
      <c r="AJ43" s="42">
        <f t="shared" si="8"/>
        <v>0</v>
      </c>
      <c r="AK43" s="42">
        <f t="shared" si="9"/>
        <v>0</v>
      </c>
      <c r="AL43" s="42" t="str">
        <f t="shared" si="10"/>
        <v/>
      </c>
      <c r="AM43" s="2">
        <f t="shared" si="11"/>
        <v>0</v>
      </c>
      <c r="AN43" s="26"/>
      <c r="AO43" s="2"/>
    </row>
    <row r="44" spans="1:41" x14ac:dyDescent="0.3">
      <c r="A44" s="23"/>
      <c r="B44" s="54">
        <v>21</v>
      </c>
      <c r="C44" s="64"/>
      <c r="D44" s="65"/>
      <c r="E44" s="66"/>
      <c r="F44" s="67"/>
      <c r="G44" s="68"/>
      <c r="H44" s="65"/>
      <c r="I44" s="65"/>
      <c r="J44" s="69"/>
      <c r="K44" s="70"/>
      <c r="L44" s="68"/>
      <c r="M44" s="65"/>
      <c r="N44" s="65"/>
      <c r="O44" s="69"/>
      <c r="P44" s="70"/>
      <c r="Q44" s="215"/>
      <c r="R44" s="71"/>
      <c r="S44" s="72"/>
      <c r="T44" s="73"/>
      <c r="U44" s="73"/>
      <c r="V44" s="73"/>
      <c r="W44" s="73"/>
      <c r="X44" s="73"/>
      <c r="Y44" s="73"/>
      <c r="Z44" s="217"/>
      <c r="AA44" s="205" t="str">
        <f t="shared" si="0"/>
        <v/>
      </c>
      <c r="AB44" s="283">
        <f t="shared" si="1"/>
        <v>0</v>
      </c>
      <c r="AC44" s="2"/>
      <c r="AD44" s="42">
        <f t="shared" si="2"/>
        <v>0</v>
      </c>
      <c r="AE44" s="42">
        <f t="shared" si="3"/>
        <v>0</v>
      </c>
      <c r="AF44" s="42">
        <f t="shared" si="4"/>
        <v>0</v>
      </c>
      <c r="AG44" s="42">
        <f t="shared" si="5"/>
        <v>0</v>
      </c>
      <c r="AH44" s="42">
        <f t="shared" si="6"/>
        <v>0</v>
      </c>
      <c r="AI44" s="42">
        <f t="shared" si="7"/>
        <v>0</v>
      </c>
      <c r="AJ44" s="42">
        <f t="shared" si="8"/>
        <v>0</v>
      </c>
      <c r="AK44" s="42">
        <f t="shared" si="9"/>
        <v>0</v>
      </c>
      <c r="AL44" s="42" t="str">
        <f t="shared" si="10"/>
        <v/>
      </c>
      <c r="AM44" s="2">
        <f t="shared" si="11"/>
        <v>0</v>
      </c>
      <c r="AN44" s="26"/>
      <c r="AO44" s="2"/>
    </row>
    <row r="45" spans="1:41" x14ac:dyDescent="0.3">
      <c r="A45" s="23"/>
      <c r="B45" s="63">
        <v>22</v>
      </c>
      <c r="C45" s="64"/>
      <c r="D45" s="65"/>
      <c r="E45" s="66"/>
      <c r="F45" s="67"/>
      <c r="G45" s="68"/>
      <c r="H45" s="65"/>
      <c r="I45" s="65"/>
      <c r="J45" s="69"/>
      <c r="K45" s="70"/>
      <c r="L45" s="68"/>
      <c r="M45" s="65"/>
      <c r="N45" s="65"/>
      <c r="O45" s="69"/>
      <c r="P45" s="70"/>
      <c r="Q45" s="215"/>
      <c r="R45" s="71"/>
      <c r="S45" s="72"/>
      <c r="T45" s="73"/>
      <c r="U45" s="73"/>
      <c r="V45" s="73"/>
      <c r="W45" s="73"/>
      <c r="X45" s="73"/>
      <c r="Y45" s="73"/>
      <c r="Z45" s="217"/>
      <c r="AA45" s="205" t="str">
        <f t="shared" si="0"/>
        <v/>
      </c>
      <c r="AB45" s="283">
        <f t="shared" si="1"/>
        <v>0</v>
      </c>
      <c r="AC45" s="2"/>
      <c r="AD45" s="42">
        <f t="shared" si="2"/>
        <v>0</v>
      </c>
      <c r="AE45" s="42">
        <f t="shared" si="3"/>
        <v>0</v>
      </c>
      <c r="AF45" s="42">
        <f t="shared" si="4"/>
        <v>0</v>
      </c>
      <c r="AG45" s="42">
        <f t="shared" si="5"/>
        <v>0</v>
      </c>
      <c r="AH45" s="42">
        <f t="shared" si="6"/>
        <v>0</v>
      </c>
      <c r="AI45" s="42">
        <f t="shared" si="7"/>
        <v>0</v>
      </c>
      <c r="AJ45" s="42">
        <f t="shared" si="8"/>
        <v>0</v>
      </c>
      <c r="AK45" s="42">
        <f t="shared" si="9"/>
        <v>0</v>
      </c>
      <c r="AL45" s="42" t="str">
        <f t="shared" si="10"/>
        <v/>
      </c>
      <c r="AM45" s="2">
        <f t="shared" si="11"/>
        <v>0</v>
      </c>
      <c r="AN45" s="26"/>
      <c r="AO45" s="2"/>
    </row>
    <row r="46" spans="1:41" x14ac:dyDescent="0.3">
      <c r="A46" s="23"/>
      <c r="B46" s="54">
        <v>23</v>
      </c>
      <c r="C46" s="64"/>
      <c r="D46" s="65"/>
      <c r="E46" s="66"/>
      <c r="F46" s="67"/>
      <c r="G46" s="68"/>
      <c r="H46" s="65"/>
      <c r="I46" s="65"/>
      <c r="J46" s="69"/>
      <c r="K46" s="70"/>
      <c r="L46" s="68"/>
      <c r="M46" s="65"/>
      <c r="N46" s="65"/>
      <c r="O46" s="69"/>
      <c r="P46" s="70"/>
      <c r="Q46" s="215"/>
      <c r="R46" s="71"/>
      <c r="S46" s="72"/>
      <c r="T46" s="73"/>
      <c r="U46" s="73"/>
      <c r="V46" s="73"/>
      <c r="W46" s="73"/>
      <c r="X46" s="73"/>
      <c r="Y46" s="73"/>
      <c r="Z46" s="217"/>
      <c r="AA46" s="205" t="str">
        <f t="shared" si="0"/>
        <v/>
      </c>
      <c r="AB46" s="283">
        <f t="shared" si="1"/>
        <v>0</v>
      </c>
      <c r="AC46" s="2"/>
      <c r="AD46" s="42">
        <f t="shared" si="2"/>
        <v>0</v>
      </c>
      <c r="AE46" s="42">
        <f t="shared" si="3"/>
        <v>0</v>
      </c>
      <c r="AF46" s="42">
        <f t="shared" si="4"/>
        <v>0</v>
      </c>
      <c r="AG46" s="42">
        <f t="shared" si="5"/>
        <v>0</v>
      </c>
      <c r="AH46" s="42">
        <f t="shared" si="6"/>
        <v>0</v>
      </c>
      <c r="AI46" s="42">
        <f t="shared" si="7"/>
        <v>0</v>
      </c>
      <c r="AJ46" s="42">
        <f t="shared" si="8"/>
        <v>0</v>
      </c>
      <c r="AK46" s="42">
        <f t="shared" si="9"/>
        <v>0</v>
      </c>
      <c r="AL46" s="42" t="str">
        <f t="shared" si="10"/>
        <v/>
      </c>
      <c r="AM46" s="2">
        <f t="shared" si="11"/>
        <v>0</v>
      </c>
      <c r="AN46" s="26"/>
      <c r="AO46" s="2"/>
    </row>
    <row r="47" spans="1:41" x14ac:dyDescent="0.3">
      <c r="A47" s="23"/>
      <c r="B47" s="63">
        <v>24</v>
      </c>
      <c r="C47" s="64"/>
      <c r="D47" s="65"/>
      <c r="E47" s="66"/>
      <c r="F47" s="67"/>
      <c r="G47" s="68"/>
      <c r="H47" s="65"/>
      <c r="I47" s="65"/>
      <c r="J47" s="69"/>
      <c r="K47" s="70"/>
      <c r="L47" s="68"/>
      <c r="M47" s="65"/>
      <c r="N47" s="65"/>
      <c r="O47" s="69"/>
      <c r="P47" s="70"/>
      <c r="Q47" s="215"/>
      <c r="R47" s="71"/>
      <c r="S47" s="72"/>
      <c r="T47" s="73"/>
      <c r="U47" s="73"/>
      <c r="V47" s="73"/>
      <c r="W47" s="73"/>
      <c r="X47" s="73"/>
      <c r="Y47" s="73"/>
      <c r="Z47" s="217"/>
      <c r="AA47" s="205" t="str">
        <f t="shared" si="0"/>
        <v/>
      </c>
      <c r="AB47" s="283">
        <f t="shared" si="1"/>
        <v>0</v>
      </c>
      <c r="AC47" s="2"/>
      <c r="AD47" s="42">
        <f t="shared" si="2"/>
        <v>0</v>
      </c>
      <c r="AE47" s="42">
        <f t="shared" si="3"/>
        <v>0</v>
      </c>
      <c r="AF47" s="42">
        <f t="shared" si="4"/>
        <v>0</v>
      </c>
      <c r="AG47" s="42">
        <f t="shared" si="5"/>
        <v>0</v>
      </c>
      <c r="AH47" s="42">
        <f t="shared" si="6"/>
        <v>0</v>
      </c>
      <c r="AI47" s="42">
        <f t="shared" si="7"/>
        <v>0</v>
      </c>
      <c r="AJ47" s="42">
        <f t="shared" si="8"/>
        <v>0</v>
      </c>
      <c r="AK47" s="42">
        <f t="shared" si="9"/>
        <v>0</v>
      </c>
      <c r="AL47" s="42" t="str">
        <f t="shared" si="10"/>
        <v/>
      </c>
      <c r="AM47" s="2">
        <f t="shared" si="11"/>
        <v>0</v>
      </c>
      <c r="AN47" s="26"/>
      <c r="AO47" s="2"/>
    </row>
    <row r="48" spans="1:41" ht="15" thickBot="1" x14ac:dyDescent="0.35">
      <c r="A48" s="23"/>
      <c r="B48" s="74">
        <v>25</v>
      </c>
      <c r="C48" s="75"/>
      <c r="D48" s="76"/>
      <c r="E48" s="77"/>
      <c r="F48" s="78"/>
      <c r="G48" s="79"/>
      <c r="H48" s="76"/>
      <c r="I48" s="76"/>
      <c r="J48" s="80"/>
      <c r="K48" s="81"/>
      <c r="L48" s="79"/>
      <c r="M48" s="76"/>
      <c r="N48" s="76"/>
      <c r="O48" s="80"/>
      <c r="P48" s="81"/>
      <c r="Q48" s="216"/>
      <c r="R48" s="82"/>
      <c r="S48" s="83"/>
      <c r="T48" s="84"/>
      <c r="U48" s="84"/>
      <c r="V48" s="84"/>
      <c r="W48" s="84"/>
      <c r="X48" s="84"/>
      <c r="Y48" s="84"/>
      <c r="Z48" s="218"/>
      <c r="AA48" s="281" t="str">
        <f t="shared" si="0"/>
        <v/>
      </c>
      <c r="AB48" s="290">
        <f t="shared" si="1"/>
        <v>0</v>
      </c>
      <c r="AC48" s="2"/>
      <c r="AD48" s="42">
        <f t="shared" si="2"/>
        <v>0</v>
      </c>
      <c r="AE48" s="42">
        <f t="shared" si="3"/>
        <v>0</v>
      </c>
      <c r="AF48" s="42">
        <f t="shared" si="4"/>
        <v>0</v>
      </c>
      <c r="AG48" s="42">
        <f t="shared" si="5"/>
        <v>0</v>
      </c>
      <c r="AH48" s="42">
        <f t="shared" si="6"/>
        <v>0</v>
      </c>
      <c r="AI48" s="42">
        <f t="shared" si="7"/>
        <v>0</v>
      </c>
      <c r="AJ48" s="42">
        <f t="shared" si="8"/>
        <v>0</v>
      </c>
      <c r="AK48" s="42">
        <f t="shared" si="9"/>
        <v>0</v>
      </c>
      <c r="AL48" s="42" t="str">
        <f t="shared" si="10"/>
        <v/>
      </c>
      <c r="AM48" s="2">
        <f t="shared" si="11"/>
        <v>0</v>
      </c>
      <c r="AN48" s="26"/>
      <c r="AO48" s="2"/>
    </row>
    <row r="49" spans="1:41" ht="18.600000000000001" thickBot="1" x14ac:dyDescent="0.4">
      <c r="A49" s="23"/>
      <c r="B49" s="2"/>
      <c r="C49" s="2"/>
      <c r="D49" s="2"/>
      <c r="E49" s="2"/>
      <c r="F49" s="2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82" t="s">
        <v>137</v>
      </c>
      <c r="AB49" s="285">
        <f ca="1">IF(TODAY()&gt;DATE(2025,3,21),SUM(AB24:AB48)*1.1,SUM(AB24:AB48))</f>
        <v>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6"/>
      <c r="AO49" s="2"/>
    </row>
    <row r="50" spans="1:41" x14ac:dyDescent="0.3">
      <c r="A50" s="23"/>
      <c r="B50" s="2"/>
      <c r="C50" s="2"/>
      <c r="D50" s="2"/>
      <c r="E50" s="2"/>
      <c r="F50" s="2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22" t="str">
        <f ca="1">IF(TODAY()&gt;DATE(2025,3,21),"file sending deadline exceeded - Payment increased by 10%","")</f>
        <v/>
      </c>
      <c r="Z50" s="322"/>
      <c r="AA50" s="322"/>
      <c r="AB50" s="32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6"/>
      <c r="AO50" s="2"/>
    </row>
    <row r="51" spans="1:41" x14ac:dyDescent="0.3">
      <c r="A51" s="23"/>
      <c r="B51" s="2"/>
      <c r="C51" s="2"/>
      <c r="D51" s="2"/>
      <c r="E51" s="2"/>
      <c r="F51" s="2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22"/>
      <c r="Z51" s="322"/>
      <c r="AA51" s="322"/>
      <c r="AB51" s="32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6"/>
      <c r="AO51" s="2"/>
    </row>
    <row r="52" spans="1:41" x14ac:dyDescent="0.3">
      <c r="A52" s="23"/>
      <c r="B52" s="2"/>
      <c r="C52" s="2"/>
      <c r="D52" s="2"/>
      <c r="E52" s="2"/>
      <c r="F52" s="2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6"/>
      <c r="AO52" s="2"/>
    </row>
    <row r="53" spans="1:41" x14ac:dyDescent="0.3">
      <c r="A53" s="23"/>
      <c r="B53" s="2"/>
      <c r="C53" s="2"/>
      <c r="D53" s="2"/>
      <c r="E53" s="2"/>
      <c r="F53" s="2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6"/>
      <c r="AO53" s="2"/>
    </row>
    <row r="54" spans="1:41" x14ac:dyDescent="0.3">
      <c r="A54" s="23"/>
      <c r="B54" s="2"/>
      <c r="C54" s="2"/>
      <c r="D54" s="2"/>
      <c r="E54" s="2"/>
      <c r="F54" s="2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6"/>
      <c r="AO54" s="2"/>
    </row>
    <row r="55" spans="1:41" x14ac:dyDescent="0.3">
      <c r="A55" s="23"/>
      <c r="B55" s="2"/>
      <c r="C55" s="2"/>
      <c r="D55" s="2"/>
      <c r="E55" s="2"/>
      <c r="F55" s="2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6"/>
      <c r="AO55" s="2"/>
    </row>
    <row r="56" spans="1:41" x14ac:dyDescent="0.3">
      <c r="A56" s="85"/>
      <c r="B56" s="86"/>
      <c r="C56" s="86"/>
      <c r="D56" s="86"/>
      <c r="E56" s="86"/>
      <c r="F56" s="87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8"/>
      <c r="AO56" s="2"/>
    </row>
    <row r="57" spans="1:41" hidden="1" x14ac:dyDescent="0.3">
      <c r="A57" s="2"/>
      <c r="B57" s="2"/>
      <c r="C57" s="2"/>
      <c r="D57" s="2"/>
      <c r="E57" s="2"/>
      <c r="F57" s="2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3">
      <c r="A58" s="2"/>
      <c r="B58" s="2"/>
      <c r="C58" s="2"/>
      <c r="D58" s="2"/>
      <c r="E58" s="2"/>
      <c r="F58" s="2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</sheetData>
  <sheetProtection algorithmName="SHA-512" hashValue="EMkhJVxlfPPecXedRe3+AgN+8J/AfdgSjrCTZK39UBQnMiP1qV9zFbZ0GEF6ZqGRXTh6nz2NGcYxCqJy0XLsKw==" saltValue="rW0SfIs71y2JaboHr5qUnA==" spinCount="100000" sheet="1" selectLockedCells="1"/>
  <mergeCells count="25">
    <mergeCell ref="Q17:Q20"/>
    <mergeCell ref="R17:AA18"/>
    <mergeCell ref="AB17:AB20"/>
    <mergeCell ref="R19:R20"/>
    <mergeCell ref="AA19:AA20"/>
    <mergeCell ref="S19:Z19"/>
    <mergeCell ref="Y50:AB51"/>
    <mergeCell ref="Y9:Z11"/>
    <mergeCell ref="U1:W4"/>
    <mergeCell ref="G2:S5"/>
    <mergeCell ref="B3:E3"/>
    <mergeCell ref="B12:F12"/>
    <mergeCell ref="H12:M12"/>
    <mergeCell ref="S9:S10"/>
    <mergeCell ref="U6:W6"/>
    <mergeCell ref="B14:F14"/>
    <mergeCell ref="H14:M14"/>
    <mergeCell ref="B17:B20"/>
    <mergeCell ref="C17:C20"/>
    <mergeCell ref="D17:D20"/>
    <mergeCell ref="E17:E20"/>
    <mergeCell ref="F17:F20"/>
    <mergeCell ref="G17:P18"/>
    <mergeCell ref="G19:K19"/>
    <mergeCell ref="L19:P19"/>
  </mergeCells>
  <phoneticPr fontId="25" type="noConversion"/>
  <conditionalFormatting sqref="X24:Z48">
    <cfRule type="expression" dxfId="1" priority="1">
      <formula>$R24="Hotel_Lechicka"</formula>
    </cfRule>
  </conditionalFormatting>
  <conditionalFormatting sqref="AB21:AB48">
    <cfRule type="containsText" dxfId="0" priority="3" operator="containsText" text="choose hotel">
      <formula>NOT(ISERROR(SEARCH("choose hotel",AB21)))</formula>
    </cfRule>
  </conditionalFormatting>
  <dataValidations count="2">
    <dataValidation type="list" allowBlank="1" showInputMessage="1" showErrorMessage="1" sqref="S24:W48" xr:uid="{00000000-0002-0000-0100-000004000000}">
      <formula1>INDIRECT($R24)</formula1>
    </dataValidation>
    <dataValidation type="list" allowBlank="1" showInputMessage="1" showErrorMessage="1" sqref="X24:Z48" xr:uid="{ADEFE00A-402F-4262-9E2E-4DA3848B7959}">
      <formula1>IF($R24&lt;&gt;"Hotel_Lechicka",INDIRECT($R24),"")</formula1>
    </dataValidation>
  </dataValidations>
  <hyperlinks>
    <hyperlink ref="C5" r:id="rId1" xr:uid="{00000000-0004-0000-0100-000000000000}"/>
  </hyperlinks>
  <pageMargins left="0.7" right="0.7" top="0.75" bottom="0.75" header="0.511811023622047" footer="0.511811023622047"/>
  <pageSetup paperSize="9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'Listy rozwijane'!$G$2:$G$20</xm:f>
          </x14:formula1>
          <x14:formula2>
            <xm:f>0</xm:f>
          </x14:formula2>
          <xm:sqref>F24:F48</xm:sqref>
        </x14:dataValidation>
        <x14:dataValidation type="list" allowBlank="1" showInputMessage="1" showErrorMessage="1" xr:uid="{00000000-0002-0000-0100-000001000000}">
          <x14:formula1>
            <xm:f>'Listy rozwijane'!$J$2:$J$4</xm:f>
          </x14:formula1>
          <xm:sqref>R24:R48</xm:sqref>
        </x14:dataValidation>
        <x14:dataValidation type="list" allowBlank="1" showInputMessage="1" showErrorMessage="1" xr:uid="{00000000-0002-0000-0100-000002000000}">
          <x14:formula1>
            <xm:f>'Listy rozwijane'!$F$2:$F$3</xm:f>
          </x14:formula1>
          <x14:formula2>
            <xm:f>0</xm:f>
          </x14:formula2>
          <xm:sqref>E24:E48</xm:sqref>
        </x14:dataValidation>
        <x14:dataValidation type="list" allowBlank="1" showInputMessage="1" showErrorMessage="1" xr:uid="{00000000-0002-0000-0100-000003000000}">
          <x14:formula1>
            <xm:f>'Listy rozwijane'!$H$2:$H$3</xm:f>
          </x14:formula1>
          <x14:formula2>
            <xm:f>0</xm:f>
          </x14:formula2>
          <xm:sqref>Q24:Q48</xm:sqref>
        </x14:dataValidation>
        <x14:dataValidation type="list" allowBlank="1" showInputMessage="1" showErrorMessage="1" xr:uid="{A6ABA9F0-211A-451B-8AE9-E731E687EFEF}">
          <x14:formula1>
            <xm:f>'Listy rozwijane'!$I$2:$I$9</xm:f>
          </x14:formula1>
          <xm:sqref>G24:G48 L24:L48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61"/>
  <sheetViews>
    <sheetView zoomScale="80" zoomScaleNormal="80" workbookViewId="0">
      <selection activeCell="D19" sqref="D19"/>
    </sheetView>
  </sheetViews>
  <sheetFormatPr defaultColWidth="8.44140625" defaultRowHeight="14.4" zeroHeight="1" x14ac:dyDescent="0.3"/>
  <cols>
    <col min="1" max="1" width="4.44140625" customWidth="1"/>
    <col min="2" max="2" width="6.21875" customWidth="1"/>
    <col min="3" max="3" width="23.21875" customWidth="1"/>
    <col min="4" max="4" width="11.21875" customWidth="1"/>
    <col min="5" max="5" width="14.77734375" customWidth="1"/>
    <col min="6" max="6" width="14.44140625" style="18" customWidth="1"/>
    <col min="7" max="7" width="10" customWidth="1"/>
    <col min="8" max="8" width="28.77734375" customWidth="1"/>
    <col min="9" max="9" width="12" customWidth="1"/>
    <col min="10" max="11" width="9.109375" customWidth="1"/>
    <col min="12" max="12" width="11.21875" customWidth="1"/>
    <col min="13" max="16" width="9.109375" customWidth="1"/>
    <col min="17" max="17" width="5.77734375" customWidth="1"/>
    <col min="18" max="18" width="22" customWidth="1"/>
    <col min="19" max="21" width="13.77734375" customWidth="1"/>
    <col min="22" max="28" width="9.109375" customWidth="1"/>
  </cols>
  <sheetData>
    <row r="1" spans="1:21" ht="23.25" customHeight="1" x14ac:dyDescent="0.4">
      <c r="A1" s="89" t="s">
        <v>8</v>
      </c>
      <c r="B1" s="3"/>
      <c r="C1" s="3"/>
      <c r="D1" s="3"/>
      <c r="E1" s="3"/>
      <c r="F1" s="9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1"/>
    </row>
    <row r="2" spans="1:21" ht="23.25" customHeight="1" x14ac:dyDescent="0.3">
      <c r="A2" s="6"/>
      <c r="B2" s="2"/>
      <c r="C2" s="2"/>
      <c r="D2" s="2"/>
      <c r="E2" s="2"/>
      <c r="F2" s="24"/>
      <c r="G2" s="306" t="s">
        <v>127</v>
      </c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2"/>
      <c r="U2" s="92"/>
    </row>
    <row r="3" spans="1:21" ht="23.25" customHeight="1" x14ac:dyDescent="0.3">
      <c r="A3" s="6"/>
      <c r="B3" s="307" t="s">
        <v>126</v>
      </c>
      <c r="C3" s="307"/>
      <c r="D3" s="307"/>
      <c r="E3" s="307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2"/>
      <c r="U3" s="92"/>
    </row>
    <row r="4" spans="1:21" ht="14.4" customHeight="1" x14ac:dyDescent="0.3">
      <c r="A4" s="6"/>
      <c r="B4" s="2" t="s">
        <v>9</v>
      </c>
      <c r="C4" s="2"/>
      <c r="D4" s="2"/>
      <c r="E4" s="2"/>
      <c r="F4" s="24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2"/>
      <c r="U4" s="92"/>
    </row>
    <row r="5" spans="1:21" ht="14.4" customHeight="1" x14ac:dyDescent="0.3">
      <c r="A5" s="6"/>
      <c r="B5" s="2" t="s">
        <v>3</v>
      </c>
      <c r="C5" s="27" t="s">
        <v>10</v>
      </c>
      <c r="D5" s="2"/>
      <c r="E5" s="2"/>
      <c r="F5" s="24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2"/>
      <c r="U5" s="93"/>
    </row>
    <row r="6" spans="1:21" ht="33.75" customHeight="1" x14ac:dyDescent="0.3">
      <c r="A6" s="6"/>
      <c r="B6" s="2"/>
      <c r="C6" s="2"/>
      <c r="D6" s="2"/>
      <c r="E6" s="2"/>
      <c r="F6" s="2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94"/>
    </row>
    <row r="7" spans="1:21" ht="29.25" customHeight="1" x14ac:dyDescent="0.3">
      <c r="A7" s="6"/>
      <c r="B7" s="2"/>
      <c r="C7" s="2"/>
      <c r="D7" s="2"/>
      <c r="E7" s="2"/>
      <c r="F7" s="2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95"/>
    </row>
    <row r="8" spans="1:21" x14ac:dyDescent="0.3">
      <c r="A8" s="6"/>
      <c r="B8" s="2"/>
      <c r="C8" s="2"/>
      <c r="D8" s="2"/>
      <c r="E8" s="2"/>
      <c r="F8" s="2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95"/>
    </row>
    <row r="9" spans="1:21" x14ac:dyDescent="0.3">
      <c r="A9" s="6"/>
      <c r="B9" s="2"/>
      <c r="C9" s="2"/>
      <c r="D9" s="2"/>
      <c r="E9" s="2"/>
      <c r="F9" s="2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5"/>
    </row>
    <row r="10" spans="1:21" x14ac:dyDescent="0.3">
      <c r="A10" s="6"/>
      <c r="B10" s="8" t="s">
        <v>18</v>
      </c>
      <c r="C10" s="2"/>
      <c r="D10" s="2"/>
      <c r="E10" s="2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5"/>
    </row>
    <row r="11" spans="1:21" x14ac:dyDescent="0.3">
      <c r="A11" s="6"/>
      <c r="B11" s="35" t="s">
        <v>19</v>
      </c>
      <c r="C11" s="36"/>
      <c r="D11" s="36"/>
      <c r="E11" s="36"/>
      <c r="F11" s="37"/>
      <c r="G11" s="36"/>
      <c r="H11" s="36" t="s">
        <v>4</v>
      </c>
      <c r="I11" s="36"/>
      <c r="J11" s="36"/>
      <c r="K11" s="2"/>
      <c r="L11" s="2"/>
      <c r="M11" s="2"/>
      <c r="N11" s="2"/>
      <c r="O11" s="2"/>
      <c r="P11" s="2"/>
      <c r="Q11" s="2"/>
      <c r="R11" s="2"/>
      <c r="S11" s="2"/>
      <c r="T11" s="2"/>
      <c r="U11" s="96"/>
    </row>
    <row r="12" spans="1:21" x14ac:dyDescent="0.3">
      <c r="A12" s="6"/>
      <c r="B12" s="295" t="str">
        <f>IF('1. Summary'!B12="","",'1. Summary'!B12)</f>
        <v/>
      </c>
      <c r="C12" s="295"/>
      <c r="D12" s="295"/>
      <c r="E12" s="295"/>
      <c r="F12" s="295"/>
      <c r="G12" s="36"/>
      <c r="H12" s="295" t="str">
        <f>IF('1. Summary'!B18="","",'1. Summary'!B18)</f>
        <v/>
      </c>
      <c r="I12" s="295"/>
      <c r="J12" s="295"/>
      <c r="K12" s="295"/>
      <c r="L12" s="295"/>
      <c r="M12" s="295"/>
      <c r="N12" s="2"/>
      <c r="O12" s="2"/>
      <c r="P12" s="2"/>
      <c r="Q12" s="2"/>
      <c r="R12" s="2"/>
      <c r="S12" s="2"/>
      <c r="T12" s="2"/>
      <c r="U12" s="5"/>
    </row>
    <row r="13" spans="1:21" x14ac:dyDescent="0.3">
      <c r="A13" s="6"/>
      <c r="B13" s="36" t="s">
        <v>3</v>
      </c>
      <c r="C13" s="36"/>
      <c r="D13" s="36"/>
      <c r="E13" s="36"/>
      <c r="F13" s="37"/>
      <c r="G13" s="36"/>
      <c r="H13" s="36" t="s">
        <v>5</v>
      </c>
      <c r="I13" s="36"/>
      <c r="J13" s="36"/>
      <c r="K13" s="2"/>
      <c r="L13" s="2"/>
      <c r="M13" s="2"/>
      <c r="N13" s="2"/>
      <c r="O13" s="2"/>
      <c r="P13" s="2"/>
      <c r="Q13" s="2"/>
      <c r="R13" s="2"/>
      <c r="S13" s="2"/>
      <c r="T13" s="2"/>
      <c r="U13" s="5"/>
    </row>
    <row r="14" spans="1:21" x14ac:dyDescent="0.3">
      <c r="A14" s="6"/>
      <c r="B14" s="295" t="str">
        <f>IF('1. Summary'!B15="","",'1. Summary'!B15)</f>
        <v/>
      </c>
      <c r="C14" s="295"/>
      <c r="D14" s="295"/>
      <c r="E14" s="295"/>
      <c r="F14" s="295"/>
      <c r="G14" s="2"/>
      <c r="H14" s="295" t="str">
        <f>IF('1. Summary'!B21="","",'1. Summary'!B21)</f>
        <v/>
      </c>
      <c r="I14" s="295"/>
      <c r="J14" s="295"/>
      <c r="K14" s="295"/>
      <c r="L14" s="295"/>
      <c r="M14" s="295"/>
      <c r="N14" s="2"/>
      <c r="O14" s="2"/>
      <c r="P14" s="2"/>
      <c r="Q14" s="2"/>
      <c r="R14" s="2"/>
      <c r="S14" s="2"/>
      <c r="T14" s="2"/>
      <c r="U14" s="5"/>
    </row>
    <row r="15" spans="1:21" x14ac:dyDescent="0.3">
      <c r="A15" s="6"/>
      <c r="B15" s="2"/>
      <c r="C15" s="2"/>
      <c r="D15" s="2"/>
      <c r="E15" s="2"/>
      <c r="F15" s="2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5"/>
    </row>
    <row r="16" spans="1:21" x14ac:dyDescent="0.3">
      <c r="A16" s="6"/>
      <c r="B16" s="2"/>
      <c r="C16" s="2"/>
      <c r="D16" s="2"/>
      <c r="E16" s="2"/>
      <c r="F16" s="2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5"/>
    </row>
    <row r="17" spans="1:21" ht="21" x14ac:dyDescent="0.4">
      <c r="A17" s="6"/>
      <c r="B17" s="2"/>
      <c r="C17" s="335" t="s">
        <v>59</v>
      </c>
      <c r="D17" s="335"/>
      <c r="E17" s="335"/>
      <c r="F17" s="24"/>
      <c r="G17" s="2"/>
      <c r="H17" s="97" t="s">
        <v>60</v>
      </c>
      <c r="I17" s="98">
        <v>120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/>
    </row>
    <row r="18" spans="1:21" ht="21" x14ac:dyDescent="0.4">
      <c r="A18" s="6"/>
      <c r="B18" s="2"/>
      <c r="C18" s="99"/>
      <c r="D18" s="100" t="s">
        <v>61</v>
      </c>
      <c r="E18" s="101" t="s">
        <v>62</v>
      </c>
      <c r="F18" s="24"/>
      <c r="G18" s="2"/>
      <c r="H18" s="169" t="s">
        <v>125</v>
      </c>
      <c r="I18" s="98">
        <v>25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5"/>
    </row>
    <row r="19" spans="1:21" ht="21" x14ac:dyDescent="0.4">
      <c r="A19" s="6"/>
      <c r="B19" s="2"/>
      <c r="C19" s="102" t="s">
        <v>63</v>
      </c>
      <c r="D19" s="103">
        <v>0</v>
      </c>
      <c r="E19" s="104">
        <f>IFERROR(D19*I17+D19*I18,0)</f>
        <v>0</v>
      </c>
      <c r="F19" s="2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5"/>
    </row>
    <row r="20" spans="1:21" ht="19.5" customHeight="1" x14ac:dyDescent="0.4">
      <c r="A20" s="6"/>
      <c r="B20" s="2"/>
      <c r="C20" s="105" t="s">
        <v>64</v>
      </c>
      <c r="D20" s="103">
        <v>0</v>
      </c>
      <c r="E20" s="104">
        <f>IFERROR(D20*I17,0)</f>
        <v>0</v>
      </c>
      <c r="F20" s="2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5"/>
    </row>
    <row r="21" spans="1:21" x14ac:dyDescent="0.3">
      <c r="A21" s="6"/>
      <c r="B21" s="2"/>
      <c r="C21" s="2" t="s">
        <v>65</v>
      </c>
      <c r="D21" s="2"/>
      <c r="E21" s="2"/>
      <c r="F21" s="2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5"/>
    </row>
    <row r="22" spans="1:21" x14ac:dyDescent="0.3">
      <c r="A22" s="6"/>
      <c r="B22" s="2"/>
      <c r="C22" s="2"/>
      <c r="D22" s="2"/>
      <c r="E22" s="2"/>
      <c r="F22" s="2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5"/>
    </row>
    <row r="23" spans="1:21" x14ac:dyDescent="0.3">
      <c r="A23" s="6"/>
      <c r="B23" s="2"/>
      <c r="C23" s="2"/>
      <c r="D23" s="2"/>
      <c r="E23" s="2"/>
      <c r="F23" s="2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5"/>
    </row>
    <row r="24" spans="1:21" x14ac:dyDescent="0.3">
      <c r="A24" s="6"/>
      <c r="B24" s="2"/>
      <c r="C24" s="2"/>
      <c r="D24" s="2"/>
      <c r="E24" s="2"/>
      <c r="F24" s="2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5"/>
    </row>
    <row r="25" spans="1:21" x14ac:dyDescent="0.3">
      <c r="A25" s="6"/>
      <c r="B25" s="2"/>
      <c r="C25" s="2"/>
      <c r="D25" s="2"/>
      <c r="E25" s="2"/>
      <c r="F25" s="2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5"/>
    </row>
    <row r="26" spans="1:21" x14ac:dyDescent="0.3">
      <c r="A26" s="6"/>
      <c r="B26" s="2"/>
      <c r="C26" s="2"/>
      <c r="D26" s="2"/>
      <c r="E26" s="2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5"/>
    </row>
    <row r="27" spans="1:21" x14ac:dyDescent="0.3">
      <c r="A27" s="6"/>
      <c r="B27" s="2"/>
      <c r="C27" s="2"/>
      <c r="D27" s="2"/>
      <c r="E27" s="2"/>
      <c r="F27" s="2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</row>
    <row r="28" spans="1:21" x14ac:dyDescent="0.3">
      <c r="A28" s="6"/>
      <c r="B28" s="2"/>
      <c r="C28" s="2"/>
      <c r="D28" s="2"/>
      <c r="E28" s="2"/>
      <c r="F28" s="2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5"/>
    </row>
    <row r="29" spans="1:21" x14ac:dyDescent="0.3">
      <c r="A29" s="6"/>
      <c r="B29" s="2"/>
      <c r="C29" s="2"/>
      <c r="D29" s="2"/>
      <c r="E29" s="2"/>
      <c r="F29" s="2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</row>
    <row r="30" spans="1:21" x14ac:dyDescent="0.3">
      <c r="A30" s="15"/>
      <c r="B30" s="16"/>
      <c r="C30" s="16"/>
      <c r="D30" s="16"/>
      <c r="E30" s="16"/>
      <c r="F30" s="10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7"/>
    </row>
    <row r="31" spans="1:21" ht="15" customHeight="1" x14ac:dyDescent="0.3"/>
    <row r="32" spans="1:21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</sheetData>
  <sheetProtection algorithmName="SHA-512" hashValue="sT7L6UQ+LDkTzP04CL+ylU8IofTjDHMwkuwcSZZu78U16cpaU9Neepc1+/7xSGhME+ZM33hpHuNjlTn9/vft5g==" saltValue="sQFZLCACMJGk2JLv4yvK0A==" spinCount="100000" sheet="1" selectLockedCells="1"/>
  <mergeCells count="7">
    <mergeCell ref="C17:E17"/>
    <mergeCell ref="G2:S5"/>
    <mergeCell ref="B3:E3"/>
    <mergeCell ref="B12:F12"/>
    <mergeCell ref="H12:M12"/>
    <mergeCell ref="B14:F14"/>
    <mergeCell ref="H14:M14"/>
  </mergeCells>
  <hyperlinks>
    <hyperlink ref="C5" r:id="rId1" xr:uid="{00000000-0004-0000-0200-000000000000}"/>
  </hyperlinks>
  <pageMargins left="0.7" right="0.7" top="0.75" bottom="0.75" header="0.511811023622047" footer="0.511811023622047"/>
  <pageSetup paperSize="9" orientation="portrait" horizontalDpi="300" verticalDpi="30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L60"/>
  <sheetViews>
    <sheetView tabSelected="1" zoomScale="80" zoomScaleNormal="80" workbookViewId="0">
      <selection activeCell="G36" sqref="G36"/>
    </sheetView>
  </sheetViews>
  <sheetFormatPr defaultColWidth="8.44140625" defaultRowHeight="14.4" zeroHeight="1" x14ac:dyDescent="0.3"/>
  <cols>
    <col min="1" max="1" width="4.44140625" customWidth="1"/>
    <col min="2" max="2" width="6.21875" customWidth="1"/>
    <col min="3" max="3" width="13.77734375" customWidth="1"/>
    <col min="4" max="4" width="11.21875" customWidth="1"/>
    <col min="5" max="5" width="5.5546875" customWidth="1"/>
    <col min="6" max="6" width="14.44140625" customWidth="1"/>
    <col min="7" max="7" width="22" customWidth="1"/>
    <col min="8" max="21" width="10.77734375" customWidth="1"/>
    <col min="22" max="22" width="16.109375" customWidth="1"/>
    <col min="23" max="23" width="9.109375" customWidth="1"/>
    <col min="24" max="37" width="9.109375" hidden="1" customWidth="1"/>
    <col min="38" max="38" width="9.109375" customWidth="1"/>
    <col min="39" max="64" width="9.109375" hidden="1" customWidth="1"/>
  </cols>
  <sheetData>
    <row r="1" spans="1:40" ht="23.25" customHeight="1" thickBot="1" x14ac:dyDescent="0.45">
      <c r="A1" s="89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"/>
      <c r="AK1" s="2"/>
      <c r="AL1" s="5"/>
      <c r="AM1" s="2"/>
      <c r="AN1" s="2"/>
    </row>
    <row r="2" spans="1:40" ht="23.25" customHeight="1" thickBot="1" x14ac:dyDescent="0.35">
      <c r="A2" s="6"/>
      <c r="B2" s="2"/>
      <c r="C2" s="2"/>
      <c r="D2" s="2"/>
      <c r="E2" s="2"/>
      <c r="F2" s="2"/>
      <c r="G2" s="354" t="s">
        <v>128</v>
      </c>
      <c r="H2" s="355"/>
      <c r="I2" s="355"/>
      <c r="J2" s="355"/>
      <c r="K2" s="355"/>
      <c r="L2" s="355"/>
      <c r="M2" s="355"/>
      <c r="N2" s="356"/>
      <c r="O2" s="2"/>
      <c r="P2" s="2"/>
      <c r="Q2" s="2"/>
      <c r="R2" s="2"/>
      <c r="S2" s="2"/>
      <c r="T2" s="2"/>
      <c r="U2" s="2"/>
      <c r="V2" s="2"/>
      <c r="W2" s="2"/>
      <c r="X2" s="278"/>
      <c r="Y2" s="278"/>
      <c r="Z2" s="278"/>
      <c r="AA2" s="278"/>
      <c r="AB2" s="278"/>
      <c r="AC2" s="278"/>
      <c r="AD2" s="278"/>
      <c r="AE2" s="2"/>
      <c r="AF2" s="2"/>
      <c r="AG2" s="2"/>
      <c r="AH2" s="2"/>
      <c r="AI2" s="2"/>
      <c r="AJ2" s="2"/>
      <c r="AK2" s="2"/>
      <c r="AL2" s="5"/>
      <c r="AM2" s="2"/>
      <c r="AN2" s="2"/>
    </row>
    <row r="3" spans="1:40" ht="23.25" customHeight="1" thickBot="1" x14ac:dyDescent="0.35">
      <c r="A3" s="6"/>
      <c r="B3" s="307" t="s">
        <v>126</v>
      </c>
      <c r="C3" s="307"/>
      <c r="D3" s="307"/>
      <c r="E3" s="307"/>
      <c r="G3" s="357"/>
      <c r="H3" s="358"/>
      <c r="I3" s="358"/>
      <c r="J3" s="358"/>
      <c r="K3" s="358"/>
      <c r="L3" s="358"/>
      <c r="M3" s="358"/>
      <c r="N3" s="359"/>
      <c r="O3" s="2"/>
      <c r="P3" s="2"/>
      <c r="Q3" s="2"/>
      <c r="R3" s="2"/>
      <c r="S3" s="2"/>
      <c r="T3" s="2"/>
      <c r="U3" s="2"/>
      <c r="V3" s="2"/>
      <c r="W3" s="2"/>
      <c r="X3" s="278"/>
      <c r="Y3" s="2"/>
      <c r="Z3" s="2"/>
      <c r="AA3" s="2"/>
      <c r="AB3" s="2"/>
      <c r="AC3" s="2"/>
      <c r="AD3" s="2"/>
      <c r="AE3" s="2"/>
      <c r="AF3" s="2"/>
      <c r="AG3" s="2"/>
      <c r="AH3" s="2"/>
      <c r="AJ3" s="2"/>
      <c r="AK3" s="2"/>
      <c r="AL3" s="5"/>
    </row>
    <row r="4" spans="1:40" ht="15.75" customHeight="1" x14ac:dyDescent="0.3">
      <c r="A4" s="6"/>
      <c r="B4" s="2" t="s">
        <v>9</v>
      </c>
      <c r="C4" s="2"/>
      <c r="D4" s="2"/>
      <c r="E4" s="2"/>
      <c r="F4" s="2"/>
      <c r="G4" s="357"/>
      <c r="H4" s="358"/>
      <c r="I4" s="358"/>
      <c r="J4" s="358"/>
      <c r="K4" s="358"/>
      <c r="L4" s="358"/>
      <c r="M4" s="358"/>
      <c r="N4" s="359"/>
      <c r="O4" s="2"/>
      <c r="P4" s="2"/>
      <c r="Q4" s="2"/>
      <c r="R4" s="2"/>
      <c r="S4" s="2"/>
      <c r="T4" s="2"/>
      <c r="U4" s="2"/>
      <c r="V4" s="2"/>
      <c r="W4" s="2"/>
      <c r="X4" s="278"/>
      <c r="Y4" s="278"/>
      <c r="Z4" s="278"/>
      <c r="AA4" s="278"/>
      <c r="AB4" s="278"/>
      <c r="AC4" s="278"/>
      <c r="AD4" s="278"/>
      <c r="AE4" s="2"/>
      <c r="AF4" s="2"/>
      <c r="AG4" s="2"/>
      <c r="AH4" s="2"/>
      <c r="AI4" s="2"/>
      <c r="AJ4" s="2"/>
      <c r="AK4" s="2"/>
      <c r="AL4" s="5"/>
      <c r="AM4" s="2"/>
      <c r="AN4" s="2"/>
    </row>
    <row r="5" spans="1:40" ht="15.75" customHeight="1" thickBot="1" x14ac:dyDescent="0.35">
      <c r="A5" s="6"/>
      <c r="B5" s="2" t="s">
        <v>3</v>
      </c>
      <c r="C5" s="27" t="s">
        <v>10</v>
      </c>
      <c r="D5" s="2"/>
      <c r="E5" s="2"/>
      <c r="F5" s="2"/>
      <c r="G5" s="360"/>
      <c r="H5" s="361"/>
      <c r="I5" s="361"/>
      <c r="J5" s="361"/>
      <c r="K5" s="361"/>
      <c r="L5" s="361"/>
      <c r="M5" s="361"/>
      <c r="N5" s="362"/>
      <c r="O5" s="2"/>
      <c r="P5" s="2"/>
      <c r="Q5" s="2"/>
      <c r="R5" s="2"/>
      <c r="S5" s="2"/>
      <c r="T5" s="2"/>
      <c r="U5" s="2"/>
      <c r="V5" s="2"/>
      <c r="W5" s="2"/>
      <c r="X5" s="278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  <c r="AM5" s="2"/>
      <c r="AN5" s="2"/>
    </row>
    <row r="6" spans="1:40" ht="33.75" customHeight="1" thickBot="1" x14ac:dyDescent="0.35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78"/>
      <c r="Y6" s="278"/>
      <c r="Z6" s="278"/>
      <c r="AA6" s="278"/>
      <c r="AB6" s="278"/>
      <c r="AC6" s="278"/>
      <c r="AD6" s="278"/>
      <c r="AE6" s="2"/>
      <c r="AF6" s="2"/>
      <c r="AG6" s="2"/>
      <c r="AH6" s="2"/>
      <c r="AI6" s="2"/>
      <c r="AJ6" s="2"/>
      <c r="AK6" s="2"/>
      <c r="AL6" s="5"/>
      <c r="AM6" s="2"/>
      <c r="AN6" s="2"/>
    </row>
    <row r="7" spans="1:40" ht="33.75" customHeight="1" thickBot="1" x14ac:dyDescent="0.35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31" t="s">
        <v>66</v>
      </c>
      <c r="U7" s="331"/>
      <c r="V7" s="331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5"/>
      <c r="AM7" s="2"/>
      <c r="AN7" s="2"/>
    </row>
    <row r="8" spans="1:40" ht="29.25" customHeight="1" thickBot="1" x14ac:dyDescent="0.35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31" t="s">
        <v>67</v>
      </c>
      <c r="U8" s="331"/>
      <c r="V8" s="107" t="s">
        <v>68</v>
      </c>
      <c r="W8" s="2"/>
      <c r="X8" s="278"/>
      <c r="Y8" s="278"/>
      <c r="Z8" s="278"/>
      <c r="AA8" s="278"/>
      <c r="AB8" s="278"/>
      <c r="AC8" s="278"/>
      <c r="AD8" s="278"/>
      <c r="AE8" s="2"/>
      <c r="AF8" s="2"/>
      <c r="AG8" s="2"/>
      <c r="AH8" s="2"/>
      <c r="AI8" s="2"/>
      <c r="AJ8" s="2"/>
      <c r="AK8" s="2"/>
      <c r="AL8" s="5"/>
      <c r="AM8" s="2"/>
      <c r="AN8" s="2"/>
    </row>
    <row r="9" spans="1:40" ht="15" thickBot="1" x14ac:dyDescent="0.35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08" t="s">
        <v>69</v>
      </c>
      <c r="U9" s="109" t="s">
        <v>70</v>
      </c>
      <c r="V9" s="110" t="s">
        <v>71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5"/>
      <c r="AM9" s="2"/>
      <c r="AN9" s="2"/>
    </row>
    <row r="10" spans="1:40" ht="15" thickBot="1" x14ac:dyDescent="0.35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11">
        <v>35</v>
      </c>
      <c r="U10" s="112">
        <v>35</v>
      </c>
      <c r="V10" s="113">
        <v>27</v>
      </c>
      <c r="W10" s="2"/>
      <c r="X10" s="278"/>
      <c r="Y10" s="278"/>
      <c r="Z10" s="278"/>
      <c r="AA10" s="278"/>
      <c r="AB10" s="278"/>
      <c r="AC10" s="278"/>
      <c r="AD10" s="278"/>
      <c r="AE10" s="2"/>
      <c r="AF10" s="2"/>
      <c r="AG10" s="2"/>
      <c r="AH10" s="2"/>
      <c r="AI10" s="2"/>
      <c r="AJ10" s="2"/>
      <c r="AK10" s="2"/>
      <c r="AL10" s="5"/>
      <c r="AM10" s="2"/>
      <c r="AN10" s="2"/>
    </row>
    <row r="11" spans="1:40" x14ac:dyDescent="0.3">
      <c r="A11" s="6"/>
      <c r="B11" s="8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"/>
      <c r="AM11" s="2"/>
      <c r="AN11" s="2"/>
    </row>
    <row r="12" spans="1:40" ht="15" thickBot="1" x14ac:dyDescent="0.35">
      <c r="A12" s="6"/>
      <c r="B12" s="35" t="s">
        <v>19</v>
      </c>
      <c r="C12" s="36"/>
      <c r="D12" s="36"/>
      <c r="E12" s="36"/>
      <c r="F12" s="36"/>
      <c r="G12" s="36"/>
      <c r="H12" s="36" t="s">
        <v>4</v>
      </c>
      <c r="I12" s="3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78"/>
      <c r="Y12" s="278"/>
      <c r="Z12" s="278"/>
      <c r="AA12" s="278"/>
      <c r="AB12" s="278"/>
      <c r="AC12" s="278"/>
      <c r="AD12" s="278"/>
      <c r="AE12" s="2"/>
      <c r="AF12" s="2"/>
      <c r="AG12" s="2"/>
      <c r="AH12" s="2"/>
      <c r="AI12" s="2"/>
      <c r="AJ12" s="2"/>
      <c r="AK12" s="2"/>
      <c r="AL12" s="5"/>
      <c r="AM12" s="2"/>
      <c r="AN12" s="2"/>
    </row>
    <row r="13" spans="1:40" ht="15" thickBot="1" x14ac:dyDescent="0.35">
      <c r="A13" s="6"/>
      <c r="B13" s="295" t="str">
        <f>IF('1. Summary'!B12="","",'1. Summary'!B12)</f>
        <v/>
      </c>
      <c r="C13" s="295"/>
      <c r="D13" s="295"/>
      <c r="E13" s="295"/>
      <c r="F13" s="295"/>
      <c r="G13" s="36"/>
      <c r="H13" s="351" t="str">
        <f>IF('1. Summary'!B18="","",'1. Summary'!B18)</f>
        <v/>
      </c>
      <c r="I13" s="352"/>
      <c r="J13" s="352"/>
      <c r="K13" s="352"/>
      <c r="L13" s="352"/>
      <c r="M13" s="352"/>
      <c r="N13" s="352"/>
      <c r="O13" s="35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"/>
      <c r="AM13" s="2"/>
      <c r="AN13" s="2"/>
    </row>
    <row r="14" spans="1:40" ht="15" thickBot="1" x14ac:dyDescent="0.35">
      <c r="A14" s="6"/>
      <c r="B14" s="36" t="s">
        <v>3</v>
      </c>
      <c r="C14" s="36"/>
      <c r="D14" s="36"/>
      <c r="E14" s="36"/>
      <c r="F14" s="36"/>
      <c r="G14" s="36"/>
      <c r="H14" s="36" t="s">
        <v>5</v>
      </c>
      <c r="I14" s="3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5"/>
      <c r="AM14" s="2"/>
      <c r="AN14" s="2"/>
    </row>
    <row r="15" spans="1:40" ht="15" thickBot="1" x14ac:dyDescent="0.35">
      <c r="A15" s="6"/>
      <c r="B15" s="295" t="str">
        <f>IF('1. Summary'!B15="","",'1. Summary'!B15)</f>
        <v/>
      </c>
      <c r="C15" s="295"/>
      <c r="D15" s="295"/>
      <c r="E15" s="295"/>
      <c r="F15" s="295"/>
      <c r="G15" s="2"/>
      <c r="H15" s="351" t="str">
        <f>IF('1. Summary'!B21="","",'1. Summary'!B21)</f>
        <v/>
      </c>
      <c r="I15" s="352"/>
      <c r="J15" s="352"/>
      <c r="K15" s="352"/>
      <c r="L15" s="352"/>
      <c r="M15" s="352"/>
      <c r="N15" s="352"/>
      <c r="O15" s="353"/>
      <c r="P15" s="36"/>
      <c r="Q15" s="36"/>
      <c r="R15" s="36"/>
      <c r="S15" s="2"/>
      <c r="T15" s="2"/>
      <c r="U15" s="2"/>
      <c r="V15" s="2"/>
      <c r="W15" s="2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5"/>
      <c r="AM15" s="2"/>
      <c r="AN15" s="2"/>
    </row>
    <row r="16" spans="1:40" x14ac:dyDescent="0.3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78"/>
      <c r="AF16" s="278"/>
      <c r="AG16" s="278"/>
      <c r="AH16" s="278"/>
      <c r="AI16" s="278"/>
      <c r="AJ16" s="278"/>
      <c r="AK16" s="2"/>
      <c r="AL16" s="5"/>
      <c r="AM16" s="2"/>
      <c r="AN16" s="2"/>
    </row>
    <row r="17" spans="1:40" ht="15" thickBot="1" x14ac:dyDescent="0.3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78"/>
      <c r="AF17" s="278"/>
      <c r="AG17" s="278"/>
      <c r="AH17" s="278"/>
      <c r="AI17" s="278"/>
      <c r="AJ17" s="278"/>
      <c r="AK17" s="2"/>
      <c r="AL17" s="5"/>
      <c r="AM17" s="2"/>
      <c r="AN17" s="2"/>
    </row>
    <row r="18" spans="1:40" ht="15" customHeight="1" thickBot="1" x14ac:dyDescent="0.35">
      <c r="A18" s="6"/>
      <c r="B18" s="296" t="s">
        <v>20</v>
      </c>
      <c r="C18" s="298" t="s">
        <v>21</v>
      </c>
      <c r="D18" s="300" t="s">
        <v>22</v>
      </c>
      <c r="E18" s="300" t="s">
        <v>23</v>
      </c>
      <c r="F18" s="300" t="s">
        <v>24</v>
      </c>
      <c r="G18" s="345" t="s">
        <v>72</v>
      </c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7"/>
      <c r="V18" s="334" t="s">
        <v>28</v>
      </c>
      <c r="W18" s="2"/>
      <c r="X18" s="2"/>
      <c r="Y18" s="2"/>
      <c r="Z18" s="2"/>
      <c r="AA18" s="2"/>
      <c r="AB18" s="2"/>
      <c r="AC18" s="2"/>
      <c r="AD18" s="2"/>
      <c r="AE18" s="278"/>
      <c r="AF18" s="278"/>
      <c r="AG18" s="278"/>
      <c r="AH18" s="278"/>
      <c r="AI18" s="278"/>
      <c r="AJ18" s="278"/>
      <c r="AK18" s="2"/>
      <c r="AL18" s="5"/>
      <c r="AM18" s="2"/>
    </row>
    <row r="19" spans="1:40" ht="15.6" thickTop="1" thickBot="1" x14ac:dyDescent="0.35">
      <c r="A19" s="6"/>
      <c r="B19" s="296"/>
      <c r="C19" s="298"/>
      <c r="D19" s="300"/>
      <c r="E19" s="300"/>
      <c r="F19" s="300"/>
      <c r="G19" s="348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50"/>
      <c r="V19" s="33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"/>
      <c r="AM19" s="2"/>
    </row>
    <row r="20" spans="1:40" ht="30" hidden="1" thickTop="1" thickBot="1" x14ac:dyDescent="0.35">
      <c r="A20" s="6"/>
      <c r="B20" s="296"/>
      <c r="C20" s="298"/>
      <c r="D20" s="300"/>
      <c r="E20" s="300"/>
      <c r="F20" s="300"/>
      <c r="G20" s="114"/>
      <c r="H20" s="231" t="s">
        <v>69</v>
      </c>
      <c r="I20" s="231" t="s">
        <v>69</v>
      </c>
      <c r="J20" s="231" t="s">
        <v>71</v>
      </c>
      <c r="K20" s="231" t="s">
        <v>71</v>
      </c>
      <c r="L20" s="231" t="s">
        <v>71</v>
      </c>
      <c r="M20" s="231" t="s">
        <v>71</v>
      </c>
      <c r="N20" s="231" t="s">
        <v>71</v>
      </c>
      <c r="O20" s="231" t="s">
        <v>70</v>
      </c>
      <c r="P20" s="231" t="s">
        <v>70</v>
      </c>
      <c r="Q20" s="231" t="s">
        <v>70</v>
      </c>
      <c r="R20" s="231" t="s">
        <v>70</v>
      </c>
      <c r="S20" s="231" t="s">
        <v>70</v>
      </c>
      <c r="T20" s="231" t="s">
        <v>70</v>
      </c>
      <c r="U20" s="115" t="s">
        <v>70</v>
      </c>
      <c r="V20" s="334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"/>
      <c r="AM20" s="2"/>
    </row>
    <row r="21" spans="1:40" ht="30.75" customHeight="1" thickTop="1" thickBot="1" x14ac:dyDescent="0.35">
      <c r="A21" s="6"/>
      <c r="B21" s="296"/>
      <c r="C21" s="298"/>
      <c r="D21" s="300"/>
      <c r="E21" s="300"/>
      <c r="F21" s="300"/>
      <c r="G21" s="338" t="s">
        <v>31</v>
      </c>
      <c r="H21" s="343" t="s">
        <v>73</v>
      </c>
      <c r="I21" s="344"/>
      <c r="J21" s="336" t="s">
        <v>71</v>
      </c>
      <c r="K21" s="336"/>
      <c r="L21" s="336"/>
      <c r="M21" s="336"/>
      <c r="N21" s="337"/>
      <c r="O21" s="340" t="s">
        <v>70</v>
      </c>
      <c r="P21" s="341"/>
      <c r="Q21" s="341"/>
      <c r="R21" s="341"/>
      <c r="S21" s="341"/>
      <c r="T21" s="341"/>
      <c r="U21" s="342"/>
      <c r="V21" s="33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5"/>
      <c r="AM21" s="2"/>
    </row>
    <row r="22" spans="1:40" ht="15.6" thickTop="1" thickBot="1" x14ac:dyDescent="0.35">
      <c r="A22" s="6"/>
      <c r="B22" s="296"/>
      <c r="C22" s="298"/>
      <c r="D22" s="300"/>
      <c r="E22" s="300"/>
      <c r="F22" s="300"/>
      <c r="G22" s="339"/>
      <c r="H22" s="267">
        <v>45750</v>
      </c>
      <c r="I22" s="268">
        <v>45751</v>
      </c>
      <c r="J22" s="261">
        <v>45752</v>
      </c>
      <c r="K22" s="255">
        <v>45753</v>
      </c>
      <c r="L22" s="255">
        <v>45754</v>
      </c>
      <c r="M22" s="255">
        <v>45755</v>
      </c>
      <c r="N22" s="243">
        <v>45756</v>
      </c>
      <c r="O22" s="275">
        <v>45750</v>
      </c>
      <c r="P22" s="276">
        <v>45751</v>
      </c>
      <c r="Q22" s="276">
        <v>45752</v>
      </c>
      <c r="R22" s="276">
        <v>45753</v>
      </c>
      <c r="S22" s="276">
        <v>45754</v>
      </c>
      <c r="T22" s="276">
        <v>45755</v>
      </c>
      <c r="U22" s="277">
        <v>45756</v>
      </c>
      <c r="V22" s="33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5"/>
      <c r="AM22" s="2"/>
    </row>
    <row r="23" spans="1:40" ht="15" thickTop="1" x14ac:dyDescent="0.3">
      <c r="A23" s="6"/>
      <c r="B23" s="38" t="s">
        <v>39</v>
      </c>
      <c r="C23" s="39" t="s">
        <v>40</v>
      </c>
      <c r="D23" s="40" t="s">
        <v>41</v>
      </c>
      <c r="E23" s="41" t="s">
        <v>42</v>
      </c>
      <c r="F23" s="116" t="s">
        <v>43</v>
      </c>
      <c r="G23" s="246" t="s">
        <v>132</v>
      </c>
      <c r="H23" s="247"/>
      <c r="I23" s="269" t="s">
        <v>48</v>
      </c>
      <c r="J23" s="262"/>
      <c r="K23" s="259"/>
      <c r="L23" s="259"/>
      <c r="M23" s="259"/>
      <c r="N23" s="248" t="s">
        <v>48</v>
      </c>
      <c r="O23" s="249" t="s">
        <v>48</v>
      </c>
      <c r="P23" s="251"/>
      <c r="Q23" s="251"/>
      <c r="R23" s="251"/>
      <c r="S23" s="250" t="s">
        <v>48</v>
      </c>
      <c r="T23" s="251" t="s">
        <v>48</v>
      </c>
      <c r="U23" s="252"/>
      <c r="V23" s="286">
        <f>SUM(X23:AK23)</f>
        <v>167</v>
      </c>
      <c r="W23" s="2"/>
      <c r="X23" s="118">
        <f t="shared" ref="X23:X50" si="0">IF(AND(H23="Yes",H$20="Lunch"),$T$10,0)+IF(AND(H23="Yes",H$20="Dinner"),$U$10,0)+IF(AND(H23="Yes",H$20="Lunch in the Venue"),$V$10,0)</f>
        <v>0</v>
      </c>
      <c r="Y23" s="118">
        <f t="shared" ref="Y23:Y50" si="1">IF(AND(I23="Yes",I$20="Lunch"),$T$10,0)+IF(AND(I23="Yes",I$20="Dinner"),$U$10,0)+IF(AND(I23="Yes",I$20="Lunch in the Venue"),$V$10,0)</f>
        <v>35</v>
      </c>
      <c r="Z23" s="118">
        <f t="shared" ref="Z23:Z50" si="2">IF(AND(J23="Yes",J$20="Lunch"),$T$10,0)+IF(AND(J23="Yes",J$20="Dinner"),$U$10,0)+IF(AND(J23="Yes",J$20="Lunch in the Venue"),$V$10,0)</f>
        <v>0</v>
      </c>
      <c r="AA23" s="118">
        <f t="shared" ref="AA23:AC38" si="3">IF(AND(K23="Yes",K$20="Lunch"),$T$10,0)+IF(AND(K23="Yes",K$20="Dinner"),$U$10,0)+IF(AND(K23="Yes",K$20="Lunch in the Venue"),$V$10,0)</f>
        <v>0</v>
      </c>
      <c r="AB23" s="118">
        <f t="shared" si="3"/>
        <v>0</v>
      </c>
      <c r="AC23" s="118">
        <f t="shared" si="3"/>
        <v>0</v>
      </c>
      <c r="AD23" s="118">
        <f t="shared" ref="AD23:AD50" si="4">IF(AND(N23="Yes",N$20="Lunch"),$T$10,0)+IF(AND(N23="Yes",N$20="Dinner"),$U$10,0)+IF(AND(N23="Yes",N$20="Lunch in the Venue"),$V$10,0)</f>
        <v>27</v>
      </c>
      <c r="AE23" s="118">
        <f t="shared" ref="AE23:AE50" si="5">IF(AND(O23="Yes",O$20="Lunch"),$T$10,0)+IF(AND(O23="Yes",O$20="Dinner"),$U$10,0)+IF(AND(O23="Yes",O$20="Lunch in the Venue"),$V$10,0)</f>
        <v>35</v>
      </c>
      <c r="AF23" s="118">
        <f t="shared" ref="AF23:AF50" si="6">IF(AND(P23="Yes",P$20="Lunch"),$T$10,0)+IF(AND(P23="Yes",P$20="Dinner"),$U$10,0)+IF(AND(P23="Yes",P$20="Lunch in the Venue"),$V$10,0)</f>
        <v>0</v>
      </c>
      <c r="AG23" s="118">
        <f t="shared" ref="AG23:AG50" si="7">IF(AND(Q23="Yes",Q$20="Lunch"),$T$10,0)+IF(AND(Q23="Yes",Q$20="Dinner"),$U$10,0)+IF(AND(Q23="Yes",Q$20="Lunch in the Venue"),$V$10,0)</f>
        <v>0</v>
      </c>
      <c r="AH23" s="118">
        <f t="shared" ref="AH23:AH50" si="8">IF(AND(R23="Yes",R$20="Lunch"),$T$10,0)+IF(AND(R23="Yes",R$20="Dinner"),$U$10,0)+IF(AND(R23="Yes",R$20="Lunch in the Venue"),$V$10,0)</f>
        <v>0</v>
      </c>
      <c r="AI23" s="118">
        <f t="shared" ref="AI23:AI50" si="9">IF(AND(S23="Yes",S$20="Lunch"),$T$10,0)+IF(AND(S23="Yes",S$20="Dinner"),$U$10,0)+IF(AND(S23="Yes",S$20="Lunch in the Venue"),$V$10,0)</f>
        <v>35</v>
      </c>
      <c r="AJ23" s="118">
        <f t="shared" ref="AJ23:AJ50" si="10">IF(AND(T23="Yes",T$20="Lunch"),$T$10,0)+IF(AND(T23="Yes",T$20="Dinner"),$U$10,0)+IF(AND(T23="Yes",T$20="Lunch in the Venue"),$V$10,0)</f>
        <v>35</v>
      </c>
      <c r="AK23" s="118">
        <f t="shared" ref="AK23:AK50" si="11">IF(AND(U23="Yes",U$20="Lunch"),$T$10,0)+IF(AND(U23="Yes",U$20="Dinner"),$U$10,0)+IF(AND(U23="Yes",U$20="Lunch in the Venue"),$V$10,0)</f>
        <v>0</v>
      </c>
      <c r="AL23" s="5"/>
      <c r="AM23" s="2"/>
    </row>
    <row r="24" spans="1:40" x14ac:dyDescent="0.3">
      <c r="A24" s="6"/>
      <c r="B24" s="232" t="s">
        <v>49</v>
      </c>
      <c r="C24" s="233" t="s">
        <v>50</v>
      </c>
      <c r="D24" s="234" t="s">
        <v>51</v>
      </c>
      <c r="E24" s="235" t="s">
        <v>52</v>
      </c>
      <c r="F24" s="236" t="s">
        <v>53</v>
      </c>
      <c r="G24" s="237" t="s">
        <v>133</v>
      </c>
      <c r="H24" s="238"/>
      <c r="I24" s="270"/>
      <c r="J24" s="263"/>
      <c r="K24" s="256"/>
      <c r="L24" s="256"/>
      <c r="M24" s="256"/>
      <c r="N24" s="117"/>
      <c r="O24" s="239"/>
      <c r="P24" s="241"/>
      <c r="Q24" s="241"/>
      <c r="R24" s="241"/>
      <c r="S24" s="240"/>
      <c r="T24" s="241"/>
      <c r="U24" s="242"/>
      <c r="V24" s="287"/>
      <c r="W24" s="2"/>
      <c r="X24" s="118">
        <f t="shared" si="0"/>
        <v>0</v>
      </c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3"/>
        <v>0</v>
      </c>
      <c r="AC24" s="118">
        <f t="shared" si="3"/>
        <v>0</v>
      </c>
      <c r="AD24" s="118">
        <f t="shared" si="4"/>
        <v>0</v>
      </c>
      <c r="AE24" s="118">
        <f t="shared" ref="AE24" si="12">IF(AND(O24="Yes",O$20="Lunch"),$T$10,0)+IF(AND(O24="Yes",O$20="Dinner"),$U$10,0)+IF(AND(O24="Yes",O$20="Lunch in the Venue"),$V$10,0)</f>
        <v>0</v>
      </c>
      <c r="AF24" s="118">
        <f t="shared" si="6"/>
        <v>0</v>
      </c>
      <c r="AG24" s="118">
        <f t="shared" si="7"/>
        <v>0</v>
      </c>
      <c r="AH24" s="118">
        <f t="shared" si="8"/>
        <v>0</v>
      </c>
      <c r="AI24" s="118">
        <f t="shared" ref="AI24" si="13">IF(AND(S24="Yes",S$20="Lunch"),$T$10,0)+IF(AND(S24="Yes",S$20="Dinner"),$U$10,0)+IF(AND(S24="Yes",S$20="Lunch in the Venue"),$V$10,0)</f>
        <v>0</v>
      </c>
      <c r="AJ24" s="118">
        <f t="shared" ref="AJ24" si="14">IF(AND(T24="Yes",T$20="Lunch"),$T$10,0)+IF(AND(T24="Yes",T$20="Dinner"),$U$10,0)+IF(AND(T24="Yes",T$20="Lunch in the Venue"),$V$10,0)</f>
        <v>0</v>
      </c>
      <c r="AK24" s="118">
        <f t="shared" ref="AK24" si="15">IF(AND(U24="Yes",U$20="Lunch"),$T$10,0)+IF(AND(U24="Yes",U$20="Dinner"),$U$10,0)+IF(AND(U24="Yes",U$20="Lunch in the Venue"),$V$10,0)</f>
        <v>0</v>
      </c>
      <c r="AL24" s="5"/>
      <c r="AM24" s="2"/>
    </row>
    <row r="25" spans="1:40" ht="15" thickBot="1" x14ac:dyDescent="0.35">
      <c r="A25" s="6"/>
      <c r="B25" s="43" t="s">
        <v>131</v>
      </c>
      <c r="C25" s="44" t="s">
        <v>135</v>
      </c>
      <c r="D25" s="45" t="s">
        <v>136</v>
      </c>
      <c r="E25" s="46" t="s">
        <v>42</v>
      </c>
      <c r="F25" s="119" t="s">
        <v>115</v>
      </c>
      <c r="G25" s="51" t="s">
        <v>134</v>
      </c>
      <c r="H25" s="253"/>
      <c r="I25" s="271"/>
      <c r="J25" s="264"/>
      <c r="K25" s="260"/>
      <c r="L25" s="260"/>
      <c r="M25" s="260"/>
      <c r="N25" s="254" t="s">
        <v>48</v>
      </c>
      <c r="O25" s="120"/>
      <c r="P25" s="121"/>
      <c r="Q25" s="121"/>
      <c r="R25" s="121"/>
      <c r="S25" s="122"/>
      <c r="T25" s="121"/>
      <c r="U25" s="123"/>
      <c r="V25" s="288">
        <f t="shared" ref="V25:V50" si="16">SUM(X25:AK25)</f>
        <v>27</v>
      </c>
      <c r="W25" s="2"/>
      <c r="X25" s="118">
        <f t="shared" si="0"/>
        <v>0</v>
      </c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3"/>
        <v>0</v>
      </c>
      <c r="AC25" s="118">
        <f t="shared" si="3"/>
        <v>0</v>
      </c>
      <c r="AD25" s="118">
        <f t="shared" si="4"/>
        <v>27</v>
      </c>
      <c r="AE25" s="118">
        <f t="shared" si="5"/>
        <v>0</v>
      </c>
      <c r="AF25" s="118">
        <f t="shared" si="6"/>
        <v>0</v>
      </c>
      <c r="AG25" s="118">
        <f t="shared" si="7"/>
        <v>0</v>
      </c>
      <c r="AH25" s="118">
        <f t="shared" si="8"/>
        <v>0</v>
      </c>
      <c r="AI25" s="118">
        <f t="shared" si="9"/>
        <v>0</v>
      </c>
      <c r="AJ25" s="118">
        <f t="shared" si="10"/>
        <v>0</v>
      </c>
      <c r="AK25" s="118">
        <f t="shared" si="11"/>
        <v>0</v>
      </c>
      <c r="AL25" s="5"/>
      <c r="AM25" s="2"/>
    </row>
    <row r="26" spans="1:40" x14ac:dyDescent="0.3">
      <c r="A26" s="6"/>
      <c r="B26" s="54">
        <v>1</v>
      </c>
      <c r="C26" s="55"/>
      <c r="D26" s="56"/>
      <c r="E26" s="57"/>
      <c r="F26" s="124"/>
      <c r="G26" s="62"/>
      <c r="H26" s="244"/>
      <c r="I26" s="272"/>
      <c r="J26" s="265"/>
      <c r="K26" s="258"/>
      <c r="L26" s="258"/>
      <c r="M26" s="258"/>
      <c r="N26" s="245"/>
      <c r="O26" s="131"/>
      <c r="P26" s="131"/>
      <c r="Q26" s="131"/>
      <c r="R26" s="131"/>
      <c r="S26" s="132"/>
      <c r="T26" s="132"/>
      <c r="U26" s="133"/>
      <c r="V26" s="283">
        <f t="shared" si="16"/>
        <v>0</v>
      </c>
      <c r="W26" s="2"/>
      <c r="X26" s="118">
        <f t="shared" si="0"/>
        <v>0</v>
      </c>
      <c r="Y26" s="118">
        <f t="shared" si="1"/>
        <v>0</v>
      </c>
      <c r="Z26" s="118">
        <f t="shared" si="2"/>
        <v>0</v>
      </c>
      <c r="AA26" s="118">
        <f t="shared" si="3"/>
        <v>0</v>
      </c>
      <c r="AB26" s="118">
        <f t="shared" si="3"/>
        <v>0</v>
      </c>
      <c r="AC26" s="118">
        <f t="shared" si="3"/>
        <v>0</v>
      </c>
      <c r="AD26" s="118">
        <f t="shared" si="4"/>
        <v>0</v>
      </c>
      <c r="AE26" s="118">
        <f t="shared" si="5"/>
        <v>0</v>
      </c>
      <c r="AF26" s="118">
        <f t="shared" si="6"/>
        <v>0</v>
      </c>
      <c r="AG26" s="118">
        <f t="shared" si="7"/>
        <v>0</v>
      </c>
      <c r="AH26" s="118">
        <f t="shared" si="8"/>
        <v>0</v>
      </c>
      <c r="AI26" s="118">
        <f t="shared" si="9"/>
        <v>0</v>
      </c>
      <c r="AJ26" s="118">
        <f t="shared" si="10"/>
        <v>0</v>
      </c>
      <c r="AK26" s="118">
        <f t="shared" si="11"/>
        <v>0</v>
      </c>
      <c r="AL26" s="5"/>
      <c r="AM26" s="2"/>
    </row>
    <row r="27" spans="1:40" x14ac:dyDescent="0.3">
      <c r="A27" s="6"/>
      <c r="B27" s="63">
        <v>2</v>
      </c>
      <c r="C27" s="64"/>
      <c r="D27" s="65"/>
      <c r="E27" s="66"/>
      <c r="F27" s="125"/>
      <c r="G27" s="71"/>
      <c r="H27" s="126"/>
      <c r="I27" s="273"/>
      <c r="J27" s="266"/>
      <c r="K27" s="257"/>
      <c r="L27" s="257"/>
      <c r="M27" s="257"/>
      <c r="N27" s="127"/>
      <c r="O27" s="128"/>
      <c r="P27" s="128"/>
      <c r="Q27" s="128"/>
      <c r="R27" s="128"/>
      <c r="S27" s="129"/>
      <c r="T27" s="129"/>
      <c r="U27" s="130"/>
      <c r="V27" s="283">
        <f t="shared" si="16"/>
        <v>0</v>
      </c>
      <c r="W27" s="2"/>
      <c r="X27" s="118">
        <f t="shared" si="0"/>
        <v>0</v>
      </c>
      <c r="Y27" s="118">
        <f t="shared" si="1"/>
        <v>0</v>
      </c>
      <c r="Z27" s="118">
        <f t="shared" si="2"/>
        <v>0</v>
      </c>
      <c r="AA27" s="118">
        <f t="shared" si="3"/>
        <v>0</v>
      </c>
      <c r="AB27" s="118">
        <f t="shared" si="3"/>
        <v>0</v>
      </c>
      <c r="AC27" s="118">
        <f t="shared" si="3"/>
        <v>0</v>
      </c>
      <c r="AD27" s="118">
        <f t="shared" si="4"/>
        <v>0</v>
      </c>
      <c r="AE27" s="118">
        <f t="shared" si="5"/>
        <v>0</v>
      </c>
      <c r="AF27" s="118">
        <f t="shared" si="6"/>
        <v>0</v>
      </c>
      <c r="AG27" s="118">
        <f t="shared" si="7"/>
        <v>0</v>
      </c>
      <c r="AH27" s="118">
        <f t="shared" si="8"/>
        <v>0</v>
      </c>
      <c r="AI27" s="118">
        <f t="shared" si="9"/>
        <v>0</v>
      </c>
      <c r="AJ27" s="118">
        <f t="shared" si="10"/>
        <v>0</v>
      </c>
      <c r="AK27" s="118">
        <f t="shared" si="11"/>
        <v>0</v>
      </c>
      <c r="AL27" s="5"/>
      <c r="AM27" s="2"/>
    </row>
    <row r="28" spans="1:40" x14ac:dyDescent="0.3">
      <c r="A28" s="6"/>
      <c r="B28" s="54">
        <v>3</v>
      </c>
      <c r="C28" s="64"/>
      <c r="D28" s="65"/>
      <c r="E28" s="66"/>
      <c r="F28" s="125"/>
      <c r="G28" s="71"/>
      <c r="H28" s="126"/>
      <c r="I28" s="273"/>
      <c r="J28" s="266"/>
      <c r="K28" s="257"/>
      <c r="L28" s="257"/>
      <c r="M28" s="257"/>
      <c r="N28" s="127"/>
      <c r="O28" s="128"/>
      <c r="P28" s="128"/>
      <c r="Q28" s="128"/>
      <c r="R28" s="128"/>
      <c r="S28" s="129"/>
      <c r="T28" s="128"/>
      <c r="U28" s="130"/>
      <c r="V28" s="283">
        <f t="shared" si="16"/>
        <v>0</v>
      </c>
      <c r="W28" s="2"/>
      <c r="X28" s="118">
        <f t="shared" si="0"/>
        <v>0</v>
      </c>
      <c r="Y28" s="118">
        <f t="shared" si="1"/>
        <v>0</v>
      </c>
      <c r="Z28" s="118">
        <f t="shared" si="2"/>
        <v>0</v>
      </c>
      <c r="AA28" s="118">
        <f t="shared" si="3"/>
        <v>0</v>
      </c>
      <c r="AB28" s="118">
        <f t="shared" si="3"/>
        <v>0</v>
      </c>
      <c r="AC28" s="118">
        <f t="shared" si="3"/>
        <v>0</v>
      </c>
      <c r="AD28" s="118">
        <f t="shared" si="4"/>
        <v>0</v>
      </c>
      <c r="AE28" s="118">
        <f t="shared" si="5"/>
        <v>0</v>
      </c>
      <c r="AF28" s="118">
        <f t="shared" si="6"/>
        <v>0</v>
      </c>
      <c r="AG28" s="118">
        <f t="shared" si="7"/>
        <v>0</v>
      </c>
      <c r="AH28" s="118">
        <f t="shared" si="8"/>
        <v>0</v>
      </c>
      <c r="AI28" s="118">
        <f t="shared" si="9"/>
        <v>0</v>
      </c>
      <c r="AJ28" s="118">
        <f t="shared" si="10"/>
        <v>0</v>
      </c>
      <c r="AK28" s="118">
        <f t="shared" si="11"/>
        <v>0</v>
      </c>
      <c r="AL28" s="5"/>
      <c r="AM28" s="2"/>
    </row>
    <row r="29" spans="1:40" x14ac:dyDescent="0.3">
      <c r="A29" s="6"/>
      <c r="B29" s="63">
        <v>4</v>
      </c>
      <c r="C29" s="64"/>
      <c r="D29" s="65"/>
      <c r="E29" s="66"/>
      <c r="F29" s="125"/>
      <c r="G29" s="71"/>
      <c r="H29" s="126"/>
      <c r="I29" s="273"/>
      <c r="J29" s="266"/>
      <c r="K29" s="257"/>
      <c r="L29" s="257"/>
      <c r="M29" s="257"/>
      <c r="N29" s="127"/>
      <c r="O29" s="131"/>
      <c r="P29" s="131"/>
      <c r="Q29" s="131"/>
      <c r="R29" s="131"/>
      <c r="S29" s="132"/>
      <c r="T29" s="131"/>
      <c r="U29" s="133"/>
      <c r="V29" s="283">
        <f t="shared" si="16"/>
        <v>0</v>
      </c>
      <c r="W29" s="2"/>
      <c r="X29" s="118">
        <f t="shared" si="0"/>
        <v>0</v>
      </c>
      <c r="Y29" s="118">
        <f t="shared" si="1"/>
        <v>0</v>
      </c>
      <c r="Z29" s="118">
        <f t="shared" si="2"/>
        <v>0</v>
      </c>
      <c r="AA29" s="118">
        <f t="shared" si="3"/>
        <v>0</v>
      </c>
      <c r="AB29" s="118">
        <f t="shared" si="3"/>
        <v>0</v>
      </c>
      <c r="AC29" s="118">
        <f t="shared" si="3"/>
        <v>0</v>
      </c>
      <c r="AD29" s="118">
        <f t="shared" si="4"/>
        <v>0</v>
      </c>
      <c r="AE29" s="118">
        <f t="shared" si="5"/>
        <v>0</v>
      </c>
      <c r="AF29" s="118">
        <f t="shared" si="6"/>
        <v>0</v>
      </c>
      <c r="AG29" s="118">
        <f t="shared" si="7"/>
        <v>0</v>
      </c>
      <c r="AH29" s="118">
        <f t="shared" si="8"/>
        <v>0</v>
      </c>
      <c r="AI29" s="118">
        <f t="shared" si="9"/>
        <v>0</v>
      </c>
      <c r="AJ29" s="118">
        <f t="shared" si="10"/>
        <v>0</v>
      </c>
      <c r="AK29" s="118">
        <f t="shared" si="11"/>
        <v>0</v>
      </c>
      <c r="AL29" s="5"/>
      <c r="AM29" s="2"/>
    </row>
    <row r="30" spans="1:40" x14ac:dyDescent="0.3">
      <c r="A30" s="6"/>
      <c r="B30" s="54">
        <v>5</v>
      </c>
      <c r="C30" s="64"/>
      <c r="D30" s="65"/>
      <c r="E30" s="66"/>
      <c r="F30" s="125"/>
      <c r="G30" s="71"/>
      <c r="H30" s="126"/>
      <c r="I30" s="273"/>
      <c r="J30" s="266"/>
      <c r="K30" s="257"/>
      <c r="L30" s="257"/>
      <c r="M30" s="257"/>
      <c r="N30" s="127"/>
      <c r="O30" s="128"/>
      <c r="P30" s="128"/>
      <c r="Q30" s="128"/>
      <c r="R30" s="128"/>
      <c r="S30" s="129"/>
      <c r="T30" s="128"/>
      <c r="U30" s="130"/>
      <c r="V30" s="283">
        <f t="shared" si="16"/>
        <v>0</v>
      </c>
      <c r="W30" s="2"/>
      <c r="X30" s="118">
        <f t="shared" si="0"/>
        <v>0</v>
      </c>
      <c r="Y30" s="118">
        <f t="shared" si="1"/>
        <v>0</v>
      </c>
      <c r="Z30" s="118">
        <f t="shared" si="2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4"/>
        <v>0</v>
      </c>
      <c r="AE30" s="118">
        <f>IF(AND(O30="Yes",O$20="Lunch"),$T$10,0)+IF(AND(O30="Yes",O$20="Dinner"),$U$10,0)+IF(AND(O30="Yes",O$20="Lunch in the Venue"),$V$10,0)</f>
        <v>0</v>
      </c>
      <c r="AF30" s="118">
        <f>IF(AND(P30="Yes",P$20="Lunch"),$T$10,0)+IF(AND(P30="Yes",P$20="Dinner"),$U$10,0)+IF(AND(P30="Yes",P$20="Lunch in the Venue"),$V$10,0)</f>
        <v>0</v>
      </c>
      <c r="AG30" s="118">
        <f t="shared" si="7"/>
        <v>0</v>
      </c>
      <c r="AH30" s="118">
        <f t="shared" si="8"/>
        <v>0</v>
      </c>
      <c r="AI30" s="118">
        <f t="shared" si="9"/>
        <v>0</v>
      </c>
      <c r="AJ30" s="118">
        <f t="shared" si="10"/>
        <v>0</v>
      </c>
      <c r="AK30" s="118">
        <f t="shared" si="11"/>
        <v>0</v>
      </c>
      <c r="AL30" s="5"/>
      <c r="AM30" s="2"/>
    </row>
    <row r="31" spans="1:40" x14ac:dyDescent="0.3">
      <c r="A31" s="6"/>
      <c r="B31" s="63">
        <v>6</v>
      </c>
      <c r="C31" s="64"/>
      <c r="D31" s="65"/>
      <c r="E31" s="66"/>
      <c r="F31" s="125"/>
      <c r="G31" s="71"/>
      <c r="H31" s="126"/>
      <c r="I31" s="273"/>
      <c r="J31" s="266"/>
      <c r="K31" s="257"/>
      <c r="L31" s="257"/>
      <c r="M31" s="257"/>
      <c r="N31" s="127"/>
      <c r="O31" s="128"/>
      <c r="P31" s="128"/>
      <c r="Q31" s="128"/>
      <c r="R31" s="128"/>
      <c r="S31" s="129"/>
      <c r="T31" s="128"/>
      <c r="U31" s="130"/>
      <c r="V31" s="283">
        <f t="shared" si="16"/>
        <v>0</v>
      </c>
      <c r="W31" s="2"/>
      <c r="X31" s="118">
        <f t="shared" si="0"/>
        <v>0</v>
      </c>
      <c r="Y31" s="118">
        <f t="shared" si="1"/>
        <v>0</v>
      </c>
      <c r="Z31" s="118">
        <f t="shared" si="2"/>
        <v>0</v>
      </c>
      <c r="AA31" s="118">
        <f t="shared" si="3"/>
        <v>0</v>
      </c>
      <c r="AB31" s="118">
        <f t="shared" si="3"/>
        <v>0</v>
      </c>
      <c r="AC31" s="118">
        <f t="shared" si="3"/>
        <v>0</v>
      </c>
      <c r="AD31" s="118">
        <f t="shared" si="4"/>
        <v>0</v>
      </c>
      <c r="AE31" s="118">
        <f t="shared" si="5"/>
        <v>0</v>
      </c>
      <c r="AF31" s="118">
        <f t="shared" si="6"/>
        <v>0</v>
      </c>
      <c r="AG31" s="118">
        <f t="shared" si="7"/>
        <v>0</v>
      </c>
      <c r="AH31" s="118">
        <f t="shared" si="8"/>
        <v>0</v>
      </c>
      <c r="AI31" s="118">
        <f t="shared" si="9"/>
        <v>0</v>
      </c>
      <c r="AJ31" s="118">
        <f t="shared" si="10"/>
        <v>0</v>
      </c>
      <c r="AK31" s="118">
        <f t="shared" si="11"/>
        <v>0</v>
      </c>
      <c r="AL31" s="5"/>
      <c r="AM31" s="2"/>
    </row>
    <row r="32" spans="1:40" x14ac:dyDescent="0.3">
      <c r="A32" s="6"/>
      <c r="B32" s="54">
        <v>7</v>
      </c>
      <c r="C32" s="64"/>
      <c r="D32" s="65"/>
      <c r="E32" s="66"/>
      <c r="F32" s="125"/>
      <c r="G32" s="71"/>
      <c r="H32" s="126"/>
      <c r="I32" s="273"/>
      <c r="J32" s="266"/>
      <c r="K32" s="257"/>
      <c r="L32" s="257"/>
      <c r="M32" s="257"/>
      <c r="N32" s="127"/>
      <c r="O32" s="128"/>
      <c r="P32" s="128"/>
      <c r="Q32" s="128"/>
      <c r="R32" s="128"/>
      <c r="S32" s="129"/>
      <c r="T32" s="128"/>
      <c r="U32" s="130"/>
      <c r="V32" s="283">
        <f t="shared" si="16"/>
        <v>0</v>
      </c>
      <c r="W32" s="2"/>
      <c r="X32" s="118">
        <f t="shared" si="0"/>
        <v>0</v>
      </c>
      <c r="Y32" s="118">
        <f t="shared" si="1"/>
        <v>0</v>
      </c>
      <c r="Z32" s="118">
        <f t="shared" si="2"/>
        <v>0</v>
      </c>
      <c r="AA32" s="118">
        <f t="shared" si="3"/>
        <v>0</v>
      </c>
      <c r="AB32" s="118">
        <f t="shared" si="3"/>
        <v>0</v>
      </c>
      <c r="AC32" s="118">
        <f t="shared" si="3"/>
        <v>0</v>
      </c>
      <c r="AD32" s="118">
        <f t="shared" si="4"/>
        <v>0</v>
      </c>
      <c r="AE32" s="118">
        <f t="shared" si="5"/>
        <v>0</v>
      </c>
      <c r="AF32" s="118">
        <f t="shared" si="6"/>
        <v>0</v>
      </c>
      <c r="AG32" s="118">
        <f t="shared" si="7"/>
        <v>0</v>
      </c>
      <c r="AH32" s="118">
        <f t="shared" si="8"/>
        <v>0</v>
      </c>
      <c r="AI32" s="118">
        <f t="shared" si="9"/>
        <v>0</v>
      </c>
      <c r="AJ32" s="118">
        <f t="shared" si="10"/>
        <v>0</v>
      </c>
      <c r="AK32" s="118">
        <f t="shared" si="11"/>
        <v>0</v>
      </c>
      <c r="AL32" s="5"/>
      <c r="AM32" s="2"/>
    </row>
    <row r="33" spans="1:39" x14ac:dyDescent="0.3">
      <c r="A33" s="6"/>
      <c r="B33" s="63">
        <v>8</v>
      </c>
      <c r="C33" s="64"/>
      <c r="D33" s="65"/>
      <c r="E33" s="66"/>
      <c r="F33" s="125"/>
      <c r="G33" s="71"/>
      <c r="H33" s="126"/>
      <c r="I33" s="273"/>
      <c r="J33" s="266"/>
      <c r="K33" s="257"/>
      <c r="L33" s="257"/>
      <c r="M33" s="257"/>
      <c r="N33" s="127"/>
      <c r="O33" s="128"/>
      <c r="P33" s="128"/>
      <c r="Q33" s="128"/>
      <c r="R33" s="128"/>
      <c r="S33" s="129"/>
      <c r="T33" s="128"/>
      <c r="U33" s="130"/>
      <c r="V33" s="283">
        <f t="shared" si="16"/>
        <v>0</v>
      </c>
      <c r="W33" s="2"/>
      <c r="X33" s="118">
        <f t="shared" si="0"/>
        <v>0</v>
      </c>
      <c r="Y33" s="118">
        <f t="shared" si="1"/>
        <v>0</v>
      </c>
      <c r="Z33" s="118">
        <f t="shared" si="2"/>
        <v>0</v>
      </c>
      <c r="AA33" s="118">
        <f t="shared" si="3"/>
        <v>0</v>
      </c>
      <c r="AB33" s="118">
        <f t="shared" si="3"/>
        <v>0</v>
      </c>
      <c r="AC33" s="118">
        <f t="shared" si="3"/>
        <v>0</v>
      </c>
      <c r="AD33" s="118">
        <f t="shared" si="4"/>
        <v>0</v>
      </c>
      <c r="AE33" s="118">
        <f t="shared" si="5"/>
        <v>0</v>
      </c>
      <c r="AF33" s="118">
        <f t="shared" si="6"/>
        <v>0</v>
      </c>
      <c r="AG33" s="118">
        <f t="shared" si="7"/>
        <v>0</v>
      </c>
      <c r="AH33" s="118">
        <f t="shared" si="8"/>
        <v>0</v>
      </c>
      <c r="AI33" s="118">
        <f t="shared" si="9"/>
        <v>0</v>
      </c>
      <c r="AJ33" s="118">
        <f t="shared" si="10"/>
        <v>0</v>
      </c>
      <c r="AK33" s="118">
        <f t="shared" si="11"/>
        <v>0</v>
      </c>
      <c r="AL33" s="5"/>
      <c r="AM33" s="2"/>
    </row>
    <row r="34" spans="1:39" x14ac:dyDescent="0.3">
      <c r="A34" s="6"/>
      <c r="B34" s="54">
        <v>9</v>
      </c>
      <c r="C34" s="64"/>
      <c r="D34" s="65"/>
      <c r="E34" s="66"/>
      <c r="F34" s="125"/>
      <c r="G34" s="71"/>
      <c r="H34" s="126"/>
      <c r="I34" s="273"/>
      <c r="J34" s="266"/>
      <c r="K34" s="257"/>
      <c r="L34" s="257"/>
      <c r="M34" s="257"/>
      <c r="N34" s="127"/>
      <c r="O34" s="128"/>
      <c r="P34" s="128"/>
      <c r="Q34" s="128"/>
      <c r="R34" s="128"/>
      <c r="S34" s="129"/>
      <c r="T34" s="128"/>
      <c r="U34" s="130"/>
      <c r="V34" s="283">
        <f t="shared" si="16"/>
        <v>0</v>
      </c>
      <c r="W34" s="2"/>
      <c r="X34" s="118">
        <f t="shared" si="0"/>
        <v>0</v>
      </c>
      <c r="Y34" s="118">
        <f t="shared" si="1"/>
        <v>0</v>
      </c>
      <c r="Z34" s="118">
        <f t="shared" si="2"/>
        <v>0</v>
      </c>
      <c r="AA34" s="118">
        <f t="shared" si="3"/>
        <v>0</v>
      </c>
      <c r="AB34" s="118">
        <f t="shared" si="3"/>
        <v>0</v>
      </c>
      <c r="AC34" s="118">
        <f t="shared" si="3"/>
        <v>0</v>
      </c>
      <c r="AD34" s="118">
        <f t="shared" si="4"/>
        <v>0</v>
      </c>
      <c r="AE34" s="118">
        <f t="shared" si="5"/>
        <v>0</v>
      </c>
      <c r="AF34" s="118">
        <f t="shared" si="6"/>
        <v>0</v>
      </c>
      <c r="AG34" s="118">
        <f t="shared" si="7"/>
        <v>0</v>
      </c>
      <c r="AH34" s="118">
        <f t="shared" si="8"/>
        <v>0</v>
      </c>
      <c r="AI34" s="118">
        <f t="shared" si="9"/>
        <v>0</v>
      </c>
      <c r="AJ34" s="118">
        <f t="shared" si="10"/>
        <v>0</v>
      </c>
      <c r="AK34" s="118">
        <f t="shared" si="11"/>
        <v>0</v>
      </c>
      <c r="AL34" s="5"/>
      <c r="AM34" s="2"/>
    </row>
    <row r="35" spans="1:39" x14ac:dyDescent="0.3">
      <c r="A35" s="6"/>
      <c r="B35" s="63">
        <v>10</v>
      </c>
      <c r="C35" s="64"/>
      <c r="D35" s="65"/>
      <c r="E35" s="66"/>
      <c r="F35" s="125"/>
      <c r="G35" s="71"/>
      <c r="H35" s="126"/>
      <c r="I35" s="273"/>
      <c r="J35" s="266"/>
      <c r="K35" s="257"/>
      <c r="L35" s="257"/>
      <c r="M35" s="257"/>
      <c r="N35" s="127"/>
      <c r="O35" s="128"/>
      <c r="P35" s="128"/>
      <c r="Q35" s="128"/>
      <c r="R35" s="128"/>
      <c r="S35" s="128"/>
      <c r="T35" s="128"/>
      <c r="U35" s="130"/>
      <c r="V35" s="283">
        <f t="shared" si="16"/>
        <v>0</v>
      </c>
      <c r="W35" s="2"/>
      <c r="X35" s="118">
        <f t="shared" si="0"/>
        <v>0</v>
      </c>
      <c r="Y35" s="118">
        <f t="shared" si="1"/>
        <v>0</v>
      </c>
      <c r="Z35" s="118">
        <f t="shared" si="2"/>
        <v>0</v>
      </c>
      <c r="AA35" s="118">
        <f t="shared" si="3"/>
        <v>0</v>
      </c>
      <c r="AB35" s="118">
        <f t="shared" si="3"/>
        <v>0</v>
      </c>
      <c r="AC35" s="118">
        <f t="shared" si="3"/>
        <v>0</v>
      </c>
      <c r="AD35" s="118">
        <f t="shared" si="4"/>
        <v>0</v>
      </c>
      <c r="AE35" s="118">
        <f t="shared" si="5"/>
        <v>0</v>
      </c>
      <c r="AF35" s="118">
        <f t="shared" si="6"/>
        <v>0</v>
      </c>
      <c r="AG35" s="118">
        <f t="shared" si="7"/>
        <v>0</v>
      </c>
      <c r="AH35" s="118">
        <f t="shared" si="8"/>
        <v>0</v>
      </c>
      <c r="AI35" s="118">
        <f t="shared" si="9"/>
        <v>0</v>
      </c>
      <c r="AJ35" s="118">
        <f t="shared" si="10"/>
        <v>0</v>
      </c>
      <c r="AK35" s="118">
        <f t="shared" si="11"/>
        <v>0</v>
      </c>
      <c r="AL35" s="5"/>
      <c r="AM35" s="2"/>
    </row>
    <row r="36" spans="1:39" x14ac:dyDescent="0.3">
      <c r="A36" s="6"/>
      <c r="B36" s="54">
        <v>11</v>
      </c>
      <c r="C36" s="64"/>
      <c r="D36" s="65"/>
      <c r="E36" s="66"/>
      <c r="F36" s="125"/>
      <c r="G36" s="71"/>
      <c r="H36" s="126"/>
      <c r="I36" s="273"/>
      <c r="J36" s="266"/>
      <c r="K36" s="257"/>
      <c r="L36" s="257"/>
      <c r="M36" s="257"/>
      <c r="N36" s="127"/>
      <c r="O36" s="128"/>
      <c r="P36" s="128"/>
      <c r="Q36" s="128"/>
      <c r="R36" s="128"/>
      <c r="S36" s="128"/>
      <c r="T36" s="128"/>
      <c r="U36" s="130"/>
      <c r="V36" s="283">
        <f t="shared" si="16"/>
        <v>0</v>
      </c>
      <c r="W36" s="2"/>
      <c r="X36" s="118">
        <f t="shared" si="0"/>
        <v>0</v>
      </c>
      <c r="Y36" s="118">
        <f t="shared" si="1"/>
        <v>0</v>
      </c>
      <c r="Z36" s="118">
        <f t="shared" si="2"/>
        <v>0</v>
      </c>
      <c r="AA36" s="118">
        <f t="shared" si="3"/>
        <v>0</v>
      </c>
      <c r="AB36" s="118">
        <f t="shared" si="3"/>
        <v>0</v>
      </c>
      <c r="AC36" s="118">
        <f t="shared" si="3"/>
        <v>0</v>
      </c>
      <c r="AD36" s="118">
        <f t="shared" si="4"/>
        <v>0</v>
      </c>
      <c r="AE36" s="118">
        <f t="shared" si="5"/>
        <v>0</v>
      </c>
      <c r="AF36" s="118">
        <f t="shared" si="6"/>
        <v>0</v>
      </c>
      <c r="AG36" s="118">
        <f t="shared" si="7"/>
        <v>0</v>
      </c>
      <c r="AH36" s="118">
        <f t="shared" si="8"/>
        <v>0</v>
      </c>
      <c r="AI36" s="118">
        <f t="shared" si="9"/>
        <v>0</v>
      </c>
      <c r="AJ36" s="118">
        <f t="shared" si="10"/>
        <v>0</v>
      </c>
      <c r="AK36" s="118">
        <f t="shared" si="11"/>
        <v>0</v>
      </c>
      <c r="AL36" s="5"/>
      <c r="AM36" s="2"/>
    </row>
    <row r="37" spans="1:39" x14ac:dyDescent="0.3">
      <c r="A37" s="6"/>
      <c r="B37" s="63">
        <v>12</v>
      </c>
      <c r="C37" s="64"/>
      <c r="D37" s="65"/>
      <c r="E37" s="66"/>
      <c r="F37" s="125"/>
      <c r="G37" s="71"/>
      <c r="H37" s="126"/>
      <c r="I37" s="273"/>
      <c r="J37" s="266"/>
      <c r="K37" s="257"/>
      <c r="L37" s="257"/>
      <c r="M37" s="257"/>
      <c r="N37" s="127"/>
      <c r="O37" s="128"/>
      <c r="P37" s="128"/>
      <c r="Q37" s="128"/>
      <c r="R37" s="128"/>
      <c r="S37" s="129"/>
      <c r="T37" s="128"/>
      <c r="U37" s="130"/>
      <c r="V37" s="283">
        <f t="shared" si="16"/>
        <v>0</v>
      </c>
      <c r="W37" s="2"/>
      <c r="X37" s="118">
        <f t="shared" si="0"/>
        <v>0</v>
      </c>
      <c r="Y37" s="118">
        <f t="shared" si="1"/>
        <v>0</v>
      </c>
      <c r="Z37" s="118">
        <f t="shared" si="2"/>
        <v>0</v>
      </c>
      <c r="AA37" s="118">
        <f t="shared" si="3"/>
        <v>0</v>
      </c>
      <c r="AB37" s="118">
        <f t="shared" si="3"/>
        <v>0</v>
      </c>
      <c r="AC37" s="118">
        <f t="shared" si="3"/>
        <v>0</v>
      </c>
      <c r="AD37" s="118">
        <f t="shared" si="4"/>
        <v>0</v>
      </c>
      <c r="AE37" s="118">
        <f t="shared" si="5"/>
        <v>0</v>
      </c>
      <c r="AF37" s="118">
        <f t="shared" si="6"/>
        <v>0</v>
      </c>
      <c r="AG37" s="118">
        <f t="shared" si="7"/>
        <v>0</v>
      </c>
      <c r="AH37" s="118">
        <f t="shared" si="8"/>
        <v>0</v>
      </c>
      <c r="AI37" s="118">
        <f t="shared" si="9"/>
        <v>0</v>
      </c>
      <c r="AJ37" s="118">
        <f t="shared" si="10"/>
        <v>0</v>
      </c>
      <c r="AK37" s="118">
        <f t="shared" si="11"/>
        <v>0</v>
      </c>
      <c r="AL37" s="5"/>
      <c r="AM37" s="2"/>
    </row>
    <row r="38" spans="1:39" x14ac:dyDescent="0.3">
      <c r="A38" s="6"/>
      <c r="B38" s="54">
        <v>13</v>
      </c>
      <c r="C38" s="64"/>
      <c r="D38" s="65"/>
      <c r="E38" s="66"/>
      <c r="F38" s="125"/>
      <c r="G38" s="71"/>
      <c r="H38" s="126"/>
      <c r="I38" s="273"/>
      <c r="J38" s="266"/>
      <c r="K38" s="257"/>
      <c r="L38" s="257"/>
      <c r="M38" s="257"/>
      <c r="N38" s="127"/>
      <c r="O38" s="128"/>
      <c r="P38" s="128"/>
      <c r="Q38" s="128"/>
      <c r="R38" s="128"/>
      <c r="S38" s="129"/>
      <c r="T38" s="128"/>
      <c r="U38" s="130"/>
      <c r="V38" s="283">
        <f t="shared" si="16"/>
        <v>0</v>
      </c>
      <c r="W38" s="2"/>
      <c r="X38" s="118">
        <f t="shared" si="0"/>
        <v>0</v>
      </c>
      <c r="Y38" s="118">
        <f t="shared" si="1"/>
        <v>0</v>
      </c>
      <c r="Z38" s="118">
        <f t="shared" si="2"/>
        <v>0</v>
      </c>
      <c r="AA38" s="118">
        <f t="shared" si="3"/>
        <v>0</v>
      </c>
      <c r="AB38" s="118">
        <f t="shared" si="3"/>
        <v>0</v>
      </c>
      <c r="AC38" s="118">
        <f t="shared" si="3"/>
        <v>0</v>
      </c>
      <c r="AD38" s="118">
        <f t="shared" si="4"/>
        <v>0</v>
      </c>
      <c r="AE38" s="118">
        <f t="shared" si="5"/>
        <v>0</v>
      </c>
      <c r="AF38" s="118">
        <f t="shared" si="6"/>
        <v>0</v>
      </c>
      <c r="AG38" s="118">
        <f t="shared" si="7"/>
        <v>0</v>
      </c>
      <c r="AH38" s="118">
        <f t="shared" si="8"/>
        <v>0</v>
      </c>
      <c r="AI38" s="118">
        <f t="shared" si="9"/>
        <v>0</v>
      </c>
      <c r="AJ38" s="118">
        <f t="shared" si="10"/>
        <v>0</v>
      </c>
      <c r="AK38" s="118">
        <f t="shared" si="11"/>
        <v>0</v>
      </c>
      <c r="AL38" s="5"/>
      <c r="AM38" s="2"/>
    </row>
    <row r="39" spans="1:39" x14ac:dyDescent="0.3">
      <c r="A39" s="6"/>
      <c r="B39" s="63">
        <v>14</v>
      </c>
      <c r="C39" s="64"/>
      <c r="D39" s="65"/>
      <c r="E39" s="66"/>
      <c r="F39" s="125"/>
      <c r="G39" s="71"/>
      <c r="H39" s="126"/>
      <c r="I39" s="273"/>
      <c r="J39" s="266"/>
      <c r="K39" s="257"/>
      <c r="L39" s="257"/>
      <c r="M39" s="257"/>
      <c r="N39" s="127"/>
      <c r="O39" s="128"/>
      <c r="P39" s="128"/>
      <c r="Q39" s="128"/>
      <c r="R39" s="128"/>
      <c r="S39" s="129"/>
      <c r="T39" s="128"/>
      <c r="U39" s="130"/>
      <c r="V39" s="283">
        <f t="shared" si="16"/>
        <v>0</v>
      </c>
      <c r="W39" s="2"/>
      <c r="X39" s="118">
        <f t="shared" si="0"/>
        <v>0</v>
      </c>
      <c r="Y39" s="118">
        <f t="shared" si="1"/>
        <v>0</v>
      </c>
      <c r="Z39" s="118">
        <f t="shared" si="2"/>
        <v>0</v>
      </c>
      <c r="AA39" s="118">
        <f t="shared" ref="AA39:AC50" si="17">IF(AND(K39="Yes",K$20="Lunch"),$T$10,0)+IF(AND(K39="Yes",K$20="Dinner"),$U$10,0)+IF(AND(K39="Yes",K$20="Lunch in the Venue"),$V$10,0)</f>
        <v>0</v>
      </c>
      <c r="AB39" s="118">
        <f t="shared" si="17"/>
        <v>0</v>
      </c>
      <c r="AC39" s="118">
        <f t="shared" si="17"/>
        <v>0</v>
      </c>
      <c r="AD39" s="118">
        <f t="shared" si="4"/>
        <v>0</v>
      </c>
      <c r="AE39" s="118">
        <f t="shared" si="5"/>
        <v>0</v>
      </c>
      <c r="AF39" s="118">
        <f t="shared" si="6"/>
        <v>0</v>
      </c>
      <c r="AG39" s="118">
        <f t="shared" si="7"/>
        <v>0</v>
      </c>
      <c r="AH39" s="118">
        <f t="shared" si="8"/>
        <v>0</v>
      </c>
      <c r="AI39" s="118">
        <f t="shared" si="9"/>
        <v>0</v>
      </c>
      <c r="AJ39" s="118">
        <f t="shared" si="10"/>
        <v>0</v>
      </c>
      <c r="AK39" s="118">
        <f t="shared" si="11"/>
        <v>0</v>
      </c>
      <c r="AL39" s="5"/>
      <c r="AM39" s="2"/>
    </row>
    <row r="40" spans="1:39" x14ac:dyDescent="0.3">
      <c r="A40" s="6"/>
      <c r="B40" s="54">
        <v>15</v>
      </c>
      <c r="C40" s="64"/>
      <c r="D40" s="65"/>
      <c r="E40" s="66"/>
      <c r="F40" s="125"/>
      <c r="G40" s="71"/>
      <c r="H40" s="126"/>
      <c r="I40" s="273"/>
      <c r="J40" s="266"/>
      <c r="K40" s="257"/>
      <c r="L40" s="257"/>
      <c r="M40" s="257"/>
      <c r="N40" s="127"/>
      <c r="O40" s="128"/>
      <c r="P40" s="128"/>
      <c r="Q40" s="128"/>
      <c r="R40" s="128"/>
      <c r="S40" s="129"/>
      <c r="T40" s="128"/>
      <c r="U40" s="130"/>
      <c r="V40" s="283">
        <f t="shared" si="16"/>
        <v>0</v>
      </c>
      <c r="W40" s="2"/>
      <c r="X40" s="118">
        <f t="shared" si="0"/>
        <v>0</v>
      </c>
      <c r="Y40" s="118">
        <f t="shared" si="1"/>
        <v>0</v>
      </c>
      <c r="Z40" s="118">
        <f t="shared" si="2"/>
        <v>0</v>
      </c>
      <c r="AA40" s="118">
        <f t="shared" si="17"/>
        <v>0</v>
      </c>
      <c r="AB40" s="118">
        <f t="shared" si="17"/>
        <v>0</v>
      </c>
      <c r="AC40" s="118">
        <f t="shared" si="17"/>
        <v>0</v>
      </c>
      <c r="AD40" s="118">
        <f t="shared" si="4"/>
        <v>0</v>
      </c>
      <c r="AE40" s="118">
        <f t="shared" si="5"/>
        <v>0</v>
      </c>
      <c r="AF40" s="118">
        <f t="shared" si="6"/>
        <v>0</v>
      </c>
      <c r="AG40" s="118">
        <f t="shared" si="7"/>
        <v>0</v>
      </c>
      <c r="AH40" s="118">
        <f t="shared" si="8"/>
        <v>0</v>
      </c>
      <c r="AI40" s="118">
        <f t="shared" si="9"/>
        <v>0</v>
      </c>
      <c r="AJ40" s="118">
        <f t="shared" si="10"/>
        <v>0</v>
      </c>
      <c r="AK40" s="118">
        <f t="shared" si="11"/>
        <v>0</v>
      </c>
      <c r="AL40" s="5"/>
      <c r="AM40" s="2"/>
    </row>
    <row r="41" spans="1:39" x14ac:dyDescent="0.3">
      <c r="A41" s="6"/>
      <c r="B41" s="63">
        <v>16</v>
      </c>
      <c r="C41" s="64"/>
      <c r="D41" s="65"/>
      <c r="E41" s="66"/>
      <c r="F41" s="125"/>
      <c r="G41" s="71"/>
      <c r="H41" s="126"/>
      <c r="I41" s="273"/>
      <c r="J41" s="266"/>
      <c r="K41" s="257"/>
      <c r="L41" s="257"/>
      <c r="M41" s="257"/>
      <c r="N41" s="127"/>
      <c r="O41" s="128"/>
      <c r="P41" s="128"/>
      <c r="Q41" s="128"/>
      <c r="R41" s="128"/>
      <c r="S41" s="129"/>
      <c r="T41" s="128"/>
      <c r="U41" s="130"/>
      <c r="V41" s="283">
        <f t="shared" si="16"/>
        <v>0</v>
      </c>
      <c r="W41" s="2"/>
      <c r="X41" s="118">
        <f t="shared" si="0"/>
        <v>0</v>
      </c>
      <c r="Y41" s="118">
        <f t="shared" si="1"/>
        <v>0</v>
      </c>
      <c r="Z41" s="118">
        <f t="shared" si="2"/>
        <v>0</v>
      </c>
      <c r="AA41" s="118">
        <f t="shared" si="17"/>
        <v>0</v>
      </c>
      <c r="AB41" s="118">
        <f t="shared" si="17"/>
        <v>0</v>
      </c>
      <c r="AC41" s="118">
        <f t="shared" si="17"/>
        <v>0</v>
      </c>
      <c r="AD41" s="118">
        <f t="shared" si="4"/>
        <v>0</v>
      </c>
      <c r="AE41" s="118">
        <f t="shared" si="5"/>
        <v>0</v>
      </c>
      <c r="AF41" s="118">
        <f t="shared" si="6"/>
        <v>0</v>
      </c>
      <c r="AG41" s="118">
        <f t="shared" si="7"/>
        <v>0</v>
      </c>
      <c r="AH41" s="118">
        <f t="shared" si="8"/>
        <v>0</v>
      </c>
      <c r="AI41" s="118">
        <f t="shared" si="9"/>
        <v>0</v>
      </c>
      <c r="AJ41" s="118">
        <f t="shared" si="10"/>
        <v>0</v>
      </c>
      <c r="AK41" s="118">
        <f t="shared" si="11"/>
        <v>0</v>
      </c>
      <c r="AL41" s="5"/>
      <c r="AM41" s="2"/>
    </row>
    <row r="42" spans="1:39" x14ac:dyDescent="0.3">
      <c r="A42" s="6"/>
      <c r="B42" s="54">
        <v>17</v>
      </c>
      <c r="C42" s="64"/>
      <c r="D42" s="65"/>
      <c r="E42" s="66"/>
      <c r="F42" s="125"/>
      <c r="G42" s="71"/>
      <c r="H42" s="126"/>
      <c r="I42" s="273"/>
      <c r="J42" s="266"/>
      <c r="K42" s="257"/>
      <c r="L42" s="257"/>
      <c r="M42" s="257"/>
      <c r="N42" s="127"/>
      <c r="O42" s="128"/>
      <c r="P42" s="128"/>
      <c r="Q42" s="128"/>
      <c r="R42" s="128"/>
      <c r="S42" s="129"/>
      <c r="T42" s="128"/>
      <c r="U42" s="130"/>
      <c r="V42" s="283">
        <f t="shared" si="16"/>
        <v>0</v>
      </c>
      <c r="W42" s="2"/>
      <c r="X42" s="118">
        <f t="shared" si="0"/>
        <v>0</v>
      </c>
      <c r="Y42" s="118">
        <f t="shared" si="1"/>
        <v>0</v>
      </c>
      <c r="Z42" s="118">
        <f t="shared" si="2"/>
        <v>0</v>
      </c>
      <c r="AA42" s="118">
        <f t="shared" si="17"/>
        <v>0</v>
      </c>
      <c r="AB42" s="118">
        <f t="shared" si="17"/>
        <v>0</v>
      </c>
      <c r="AC42" s="118">
        <f t="shared" si="17"/>
        <v>0</v>
      </c>
      <c r="AD42" s="118">
        <f t="shared" si="4"/>
        <v>0</v>
      </c>
      <c r="AE42" s="118">
        <f t="shared" si="5"/>
        <v>0</v>
      </c>
      <c r="AF42" s="118">
        <f t="shared" si="6"/>
        <v>0</v>
      </c>
      <c r="AG42" s="118">
        <f t="shared" si="7"/>
        <v>0</v>
      </c>
      <c r="AH42" s="118">
        <f t="shared" si="8"/>
        <v>0</v>
      </c>
      <c r="AI42" s="118">
        <f t="shared" si="9"/>
        <v>0</v>
      </c>
      <c r="AJ42" s="118">
        <f t="shared" si="10"/>
        <v>0</v>
      </c>
      <c r="AK42" s="118">
        <f t="shared" si="11"/>
        <v>0</v>
      </c>
      <c r="AL42" s="5"/>
      <c r="AM42" s="2"/>
    </row>
    <row r="43" spans="1:39" x14ac:dyDescent="0.3">
      <c r="A43" s="6"/>
      <c r="B43" s="63">
        <v>18</v>
      </c>
      <c r="C43" s="64"/>
      <c r="D43" s="65"/>
      <c r="E43" s="66"/>
      <c r="F43" s="125"/>
      <c r="G43" s="71"/>
      <c r="H43" s="126"/>
      <c r="I43" s="273"/>
      <c r="J43" s="266"/>
      <c r="K43" s="257"/>
      <c r="L43" s="257"/>
      <c r="M43" s="257"/>
      <c r="N43" s="127"/>
      <c r="O43" s="128"/>
      <c r="P43" s="128"/>
      <c r="Q43" s="128"/>
      <c r="R43" s="128"/>
      <c r="S43" s="129"/>
      <c r="T43" s="128"/>
      <c r="U43" s="130"/>
      <c r="V43" s="283">
        <f t="shared" si="16"/>
        <v>0</v>
      </c>
      <c r="W43" s="2"/>
      <c r="X43" s="118">
        <f t="shared" si="0"/>
        <v>0</v>
      </c>
      <c r="Y43" s="118">
        <f t="shared" si="1"/>
        <v>0</v>
      </c>
      <c r="Z43" s="118">
        <f t="shared" si="2"/>
        <v>0</v>
      </c>
      <c r="AA43" s="118">
        <f t="shared" si="17"/>
        <v>0</v>
      </c>
      <c r="AB43" s="118">
        <f t="shared" si="17"/>
        <v>0</v>
      </c>
      <c r="AC43" s="118">
        <f t="shared" si="17"/>
        <v>0</v>
      </c>
      <c r="AD43" s="118">
        <f t="shared" si="4"/>
        <v>0</v>
      </c>
      <c r="AE43" s="118">
        <f t="shared" si="5"/>
        <v>0</v>
      </c>
      <c r="AF43" s="118">
        <f t="shared" si="6"/>
        <v>0</v>
      </c>
      <c r="AG43" s="118">
        <f t="shared" si="7"/>
        <v>0</v>
      </c>
      <c r="AH43" s="118">
        <f t="shared" si="8"/>
        <v>0</v>
      </c>
      <c r="AI43" s="118">
        <f t="shared" si="9"/>
        <v>0</v>
      </c>
      <c r="AJ43" s="118">
        <f t="shared" si="10"/>
        <v>0</v>
      </c>
      <c r="AK43" s="118">
        <f t="shared" si="11"/>
        <v>0</v>
      </c>
      <c r="AL43" s="5"/>
      <c r="AM43" s="2"/>
    </row>
    <row r="44" spans="1:39" x14ac:dyDescent="0.3">
      <c r="A44" s="6"/>
      <c r="B44" s="54">
        <v>19</v>
      </c>
      <c r="C44" s="64"/>
      <c r="D44" s="65"/>
      <c r="E44" s="66"/>
      <c r="F44" s="125"/>
      <c r="G44" s="71"/>
      <c r="H44" s="126"/>
      <c r="I44" s="273"/>
      <c r="J44" s="266"/>
      <c r="K44" s="257"/>
      <c r="L44" s="257"/>
      <c r="M44" s="257"/>
      <c r="N44" s="127"/>
      <c r="O44" s="128"/>
      <c r="P44" s="128"/>
      <c r="Q44" s="128"/>
      <c r="R44" s="128"/>
      <c r="S44" s="129"/>
      <c r="T44" s="128"/>
      <c r="U44" s="130"/>
      <c r="V44" s="283">
        <f t="shared" si="16"/>
        <v>0</v>
      </c>
      <c r="W44" s="2"/>
      <c r="X44" s="118">
        <f t="shared" si="0"/>
        <v>0</v>
      </c>
      <c r="Y44" s="118">
        <f t="shared" si="1"/>
        <v>0</v>
      </c>
      <c r="Z44" s="118">
        <f t="shared" si="2"/>
        <v>0</v>
      </c>
      <c r="AA44" s="118">
        <f t="shared" si="17"/>
        <v>0</v>
      </c>
      <c r="AB44" s="118">
        <f t="shared" si="17"/>
        <v>0</v>
      </c>
      <c r="AC44" s="118">
        <f t="shared" si="17"/>
        <v>0</v>
      </c>
      <c r="AD44" s="118">
        <f t="shared" si="4"/>
        <v>0</v>
      </c>
      <c r="AE44" s="118">
        <f t="shared" si="5"/>
        <v>0</v>
      </c>
      <c r="AF44" s="118">
        <f t="shared" si="6"/>
        <v>0</v>
      </c>
      <c r="AG44" s="118">
        <f t="shared" si="7"/>
        <v>0</v>
      </c>
      <c r="AH44" s="118">
        <f t="shared" si="8"/>
        <v>0</v>
      </c>
      <c r="AI44" s="118">
        <f t="shared" si="9"/>
        <v>0</v>
      </c>
      <c r="AJ44" s="118">
        <f t="shared" si="10"/>
        <v>0</v>
      </c>
      <c r="AK44" s="118">
        <f t="shared" si="11"/>
        <v>0</v>
      </c>
      <c r="AL44" s="5"/>
      <c r="AM44" s="2"/>
    </row>
    <row r="45" spans="1:39" x14ac:dyDescent="0.3">
      <c r="A45" s="6"/>
      <c r="B45" s="63">
        <v>20</v>
      </c>
      <c r="C45" s="64"/>
      <c r="D45" s="65"/>
      <c r="E45" s="66"/>
      <c r="F45" s="125"/>
      <c r="G45" s="71"/>
      <c r="H45" s="126"/>
      <c r="I45" s="273"/>
      <c r="J45" s="266"/>
      <c r="K45" s="257"/>
      <c r="L45" s="257"/>
      <c r="M45" s="257"/>
      <c r="N45" s="127"/>
      <c r="O45" s="128"/>
      <c r="P45" s="128"/>
      <c r="Q45" s="128"/>
      <c r="R45" s="128"/>
      <c r="S45" s="129"/>
      <c r="T45" s="128"/>
      <c r="U45" s="130"/>
      <c r="V45" s="283">
        <f t="shared" si="16"/>
        <v>0</v>
      </c>
      <c r="W45" s="2"/>
      <c r="X45" s="118">
        <f t="shared" si="0"/>
        <v>0</v>
      </c>
      <c r="Y45" s="118">
        <f t="shared" si="1"/>
        <v>0</v>
      </c>
      <c r="Z45" s="118">
        <f t="shared" si="2"/>
        <v>0</v>
      </c>
      <c r="AA45" s="118">
        <f t="shared" si="17"/>
        <v>0</v>
      </c>
      <c r="AB45" s="118">
        <f t="shared" si="17"/>
        <v>0</v>
      </c>
      <c r="AC45" s="118">
        <f t="shared" si="17"/>
        <v>0</v>
      </c>
      <c r="AD45" s="118">
        <f t="shared" si="4"/>
        <v>0</v>
      </c>
      <c r="AE45" s="118">
        <f t="shared" si="5"/>
        <v>0</v>
      </c>
      <c r="AF45" s="118">
        <f t="shared" si="6"/>
        <v>0</v>
      </c>
      <c r="AG45" s="118">
        <f t="shared" si="7"/>
        <v>0</v>
      </c>
      <c r="AH45" s="118">
        <f t="shared" si="8"/>
        <v>0</v>
      </c>
      <c r="AI45" s="118">
        <f t="shared" si="9"/>
        <v>0</v>
      </c>
      <c r="AJ45" s="118">
        <f t="shared" si="10"/>
        <v>0</v>
      </c>
      <c r="AK45" s="118">
        <f t="shared" si="11"/>
        <v>0</v>
      </c>
      <c r="AL45" s="5"/>
      <c r="AM45" s="2"/>
    </row>
    <row r="46" spans="1:39" x14ac:dyDescent="0.3">
      <c r="A46" s="6"/>
      <c r="B46" s="54">
        <v>21</v>
      </c>
      <c r="C46" s="64"/>
      <c r="D46" s="65"/>
      <c r="E46" s="66"/>
      <c r="F46" s="125"/>
      <c r="G46" s="71"/>
      <c r="H46" s="126"/>
      <c r="I46" s="273"/>
      <c r="J46" s="266"/>
      <c r="K46" s="257"/>
      <c r="L46" s="257"/>
      <c r="M46" s="257"/>
      <c r="N46" s="127"/>
      <c r="O46" s="128"/>
      <c r="P46" s="128"/>
      <c r="Q46" s="128"/>
      <c r="R46" s="128"/>
      <c r="S46" s="129"/>
      <c r="T46" s="128"/>
      <c r="U46" s="130"/>
      <c r="V46" s="283">
        <f t="shared" si="16"/>
        <v>0</v>
      </c>
      <c r="W46" s="2"/>
      <c r="X46" s="118">
        <f t="shared" si="0"/>
        <v>0</v>
      </c>
      <c r="Y46" s="118">
        <f t="shared" si="1"/>
        <v>0</v>
      </c>
      <c r="Z46" s="118">
        <f t="shared" si="2"/>
        <v>0</v>
      </c>
      <c r="AA46" s="118">
        <f t="shared" si="17"/>
        <v>0</v>
      </c>
      <c r="AB46" s="118">
        <f t="shared" si="17"/>
        <v>0</v>
      </c>
      <c r="AC46" s="118">
        <f t="shared" si="17"/>
        <v>0</v>
      </c>
      <c r="AD46" s="118">
        <f t="shared" si="4"/>
        <v>0</v>
      </c>
      <c r="AE46" s="118">
        <f t="shared" si="5"/>
        <v>0</v>
      </c>
      <c r="AF46" s="118">
        <f t="shared" si="6"/>
        <v>0</v>
      </c>
      <c r="AG46" s="118">
        <f t="shared" si="7"/>
        <v>0</v>
      </c>
      <c r="AH46" s="118">
        <f t="shared" si="8"/>
        <v>0</v>
      </c>
      <c r="AI46" s="118">
        <f t="shared" si="9"/>
        <v>0</v>
      </c>
      <c r="AJ46" s="118">
        <f t="shared" si="10"/>
        <v>0</v>
      </c>
      <c r="AK46" s="118">
        <f t="shared" si="11"/>
        <v>0</v>
      </c>
      <c r="AL46" s="5"/>
      <c r="AM46" s="2"/>
    </row>
    <row r="47" spans="1:39" x14ac:dyDescent="0.3">
      <c r="A47" s="6"/>
      <c r="B47" s="63">
        <v>22</v>
      </c>
      <c r="C47" s="64"/>
      <c r="D47" s="65"/>
      <c r="E47" s="66"/>
      <c r="F47" s="125"/>
      <c r="G47" s="71"/>
      <c r="H47" s="126"/>
      <c r="I47" s="273"/>
      <c r="J47" s="266"/>
      <c r="K47" s="257"/>
      <c r="L47" s="257"/>
      <c r="M47" s="257"/>
      <c r="N47" s="127"/>
      <c r="O47" s="128"/>
      <c r="P47" s="128"/>
      <c r="Q47" s="128"/>
      <c r="R47" s="128"/>
      <c r="S47" s="129"/>
      <c r="T47" s="128"/>
      <c r="U47" s="130"/>
      <c r="V47" s="283">
        <f t="shared" si="16"/>
        <v>0</v>
      </c>
      <c r="W47" s="2"/>
      <c r="X47" s="118">
        <f t="shared" si="0"/>
        <v>0</v>
      </c>
      <c r="Y47" s="118">
        <f t="shared" si="1"/>
        <v>0</v>
      </c>
      <c r="Z47" s="118">
        <f t="shared" si="2"/>
        <v>0</v>
      </c>
      <c r="AA47" s="118">
        <f t="shared" si="17"/>
        <v>0</v>
      </c>
      <c r="AB47" s="118">
        <f t="shared" si="17"/>
        <v>0</v>
      </c>
      <c r="AC47" s="118">
        <f t="shared" si="17"/>
        <v>0</v>
      </c>
      <c r="AD47" s="118">
        <f t="shared" si="4"/>
        <v>0</v>
      </c>
      <c r="AE47" s="118">
        <f t="shared" si="5"/>
        <v>0</v>
      </c>
      <c r="AF47" s="118">
        <f t="shared" si="6"/>
        <v>0</v>
      </c>
      <c r="AG47" s="118">
        <f t="shared" si="7"/>
        <v>0</v>
      </c>
      <c r="AH47" s="118">
        <f t="shared" si="8"/>
        <v>0</v>
      </c>
      <c r="AI47" s="118">
        <f t="shared" si="9"/>
        <v>0</v>
      </c>
      <c r="AJ47" s="118">
        <f t="shared" si="10"/>
        <v>0</v>
      </c>
      <c r="AK47" s="118">
        <f t="shared" si="11"/>
        <v>0</v>
      </c>
      <c r="AL47" s="5"/>
      <c r="AM47" s="2"/>
    </row>
    <row r="48" spans="1:39" x14ac:dyDescent="0.3">
      <c r="A48" s="6"/>
      <c r="B48" s="54">
        <v>23</v>
      </c>
      <c r="C48" s="64"/>
      <c r="D48" s="65"/>
      <c r="E48" s="66"/>
      <c r="F48" s="125"/>
      <c r="G48" s="71"/>
      <c r="H48" s="126"/>
      <c r="I48" s="273"/>
      <c r="J48" s="266"/>
      <c r="K48" s="257"/>
      <c r="L48" s="257"/>
      <c r="M48" s="257"/>
      <c r="N48" s="127"/>
      <c r="O48" s="128"/>
      <c r="P48" s="128"/>
      <c r="Q48" s="128"/>
      <c r="R48" s="128"/>
      <c r="S48" s="129"/>
      <c r="T48" s="128"/>
      <c r="U48" s="130"/>
      <c r="V48" s="283">
        <f t="shared" si="16"/>
        <v>0</v>
      </c>
      <c r="W48" s="2"/>
      <c r="X48" s="118">
        <f t="shared" si="0"/>
        <v>0</v>
      </c>
      <c r="Y48" s="118">
        <f t="shared" si="1"/>
        <v>0</v>
      </c>
      <c r="Z48" s="118">
        <f t="shared" si="2"/>
        <v>0</v>
      </c>
      <c r="AA48" s="118">
        <f t="shared" si="17"/>
        <v>0</v>
      </c>
      <c r="AB48" s="118">
        <f t="shared" si="17"/>
        <v>0</v>
      </c>
      <c r="AC48" s="118">
        <f t="shared" si="17"/>
        <v>0</v>
      </c>
      <c r="AD48" s="118">
        <f t="shared" si="4"/>
        <v>0</v>
      </c>
      <c r="AE48" s="118">
        <f t="shared" si="5"/>
        <v>0</v>
      </c>
      <c r="AF48" s="118">
        <f t="shared" si="6"/>
        <v>0</v>
      </c>
      <c r="AG48" s="118">
        <f t="shared" si="7"/>
        <v>0</v>
      </c>
      <c r="AH48" s="118">
        <f t="shared" si="8"/>
        <v>0</v>
      </c>
      <c r="AI48" s="118">
        <f t="shared" si="9"/>
        <v>0</v>
      </c>
      <c r="AJ48" s="118">
        <f t="shared" si="10"/>
        <v>0</v>
      </c>
      <c r="AK48" s="118">
        <f t="shared" si="11"/>
        <v>0</v>
      </c>
      <c r="AL48" s="5"/>
      <c r="AM48" s="2"/>
    </row>
    <row r="49" spans="1:39" x14ac:dyDescent="0.3">
      <c r="A49" s="6"/>
      <c r="B49" s="63">
        <v>24</v>
      </c>
      <c r="C49" s="64"/>
      <c r="D49" s="65"/>
      <c r="E49" s="66"/>
      <c r="F49" s="125"/>
      <c r="G49" s="71"/>
      <c r="H49" s="126"/>
      <c r="I49" s="273"/>
      <c r="J49" s="266"/>
      <c r="K49" s="257"/>
      <c r="L49" s="257"/>
      <c r="M49" s="257"/>
      <c r="N49" s="127"/>
      <c r="O49" s="128"/>
      <c r="P49" s="128"/>
      <c r="Q49" s="128"/>
      <c r="R49" s="128"/>
      <c r="S49" s="129"/>
      <c r="T49" s="128"/>
      <c r="U49" s="130"/>
      <c r="V49" s="283">
        <f t="shared" si="16"/>
        <v>0</v>
      </c>
      <c r="W49" s="2"/>
      <c r="X49" s="118">
        <f t="shared" si="0"/>
        <v>0</v>
      </c>
      <c r="Y49" s="118">
        <f t="shared" si="1"/>
        <v>0</v>
      </c>
      <c r="Z49" s="118">
        <f t="shared" si="2"/>
        <v>0</v>
      </c>
      <c r="AA49" s="118">
        <f t="shared" si="17"/>
        <v>0</v>
      </c>
      <c r="AB49" s="118">
        <f t="shared" si="17"/>
        <v>0</v>
      </c>
      <c r="AC49" s="118">
        <f t="shared" si="17"/>
        <v>0</v>
      </c>
      <c r="AD49" s="118">
        <f t="shared" si="4"/>
        <v>0</v>
      </c>
      <c r="AE49" s="118">
        <f t="shared" si="5"/>
        <v>0</v>
      </c>
      <c r="AF49" s="118">
        <f t="shared" si="6"/>
        <v>0</v>
      </c>
      <c r="AG49" s="118">
        <f t="shared" si="7"/>
        <v>0</v>
      </c>
      <c r="AH49" s="118">
        <f t="shared" si="8"/>
        <v>0</v>
      </c>
      <c r="AI49" s="118">
        <f t="shared" si="9"/>
        <v>0</v>
      </c>
      <c r="AJ49" s="118">
        <f t="shared" si="10"/>
        <v>0</v>
      </c>
      <c r="AK49" s="118">
        <f t="shared" si="11"/>
        <v>0</v>
      </c>
      <c r="AL49" s="5"/>
      <c r="AM49" s="2"/>
    </row>
    <row r="50" spans="1:39" ht="15" thickBot="1" x14ac:dyDescent="0.35">
      <c r="A50" s="6"/>
      <c r="B50" s="74">
        <v>25</v>
      </c>
      <c r="C50" s="75"/>
      <c r="D50" s="76"/>
      <c r="E50" s="77"/>
      <c r="F50" s="134"/>
      <c r="G50" s="82"/>
      <c r="H50" s="135"/>
      <c r="I50" s="274"/>
      <c r="J50" s="279"/>
      <c r="K50" s="280"/>
      <c r="L50" s="280"/>
      <c r="M50" s="280"/>
      <c r="N50" s="136"/>
      <c r="O50" s="137"/>
      <c r="P50" s="137"/>
      <c r="Q50" s="137"/>
      <c r="R50" s="137"/>
      <c r="S50" s="138"/>
      <c r="T50" s="137"/>
      <c r="U50" s="139"/>
      <c r="V50" s="284">
        <f t="shared" si="16"/>
        <v>0</v>
      </c>
      <c r="W50" s="2"/>
      <c r="X50" s="118">
        <f t="shared" si="0"/>
        <v>0</v>
      </c>
      <c r="Y50" s="118">
        <f t="shared" si="1"/>
        <v>0</v>
      </c>
      <c r="Z50" s="118">
        <f t="shared" si="2"/>
        <v>0</v>
      </c>
      <c r="AA50" s="118">
        <f t="shared" si="17"/>
        <v>0</v>
      </c>
      <c r="AB50" s="118">
        <f t="shared" si="17"/>
        <v>0</v>
      </c>
      <c r="AC50" s="118">
        <f t="shared" si="17"/>
        <v>0</v>
      </c>
      <c r="AD50" s="118">
        <f t="shared" si="4"/>
        <v>0</v>
      </c>
      <c r="AE50" s="118">
        <f t="shared" si="5"/>
        <v>0</v>
      </c>
      <c r="AF50" s="118">
        <f t="shared" si="6"/>
        <v>0</v>
      </c>
      <c r="AG50" s="118">
        <f t="shared" si="7"/>
        <v>0</v>
      </c>
      <c r="AH50" s="118">
        <f t="shared" si="8"/>
        <v>0</v>
      </c>
      <c r="AI50" s="118">
        <f t="shared" si="9"/>
        <v>0</v>
      </c>
      <c r="AJ50" s="118">
        <f t="shared" si="10"/>
        <v>0</v>
      </c>
      <c r="AK50" s="118">
        <f t="shared" si="11"/>
        <v>0</v>
      </c>
      <c r="AL50" s="5"/>
      <c r="AM50" s="2"/>
    </row>
    <row r="51" spans="1:39" ht="18.600000000000001" thickBot="1" x14ac:dyDescent="0.4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82" t="s">
        <v>137</v>
      </c>
      <c r="V51" s="285">
        <f>SUM(V26:V50)</f>
        <v>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5"/>
      <c r="AM51" s="2"/>
    </row>
    <row r="52" spans="1:39" x14ac:dyDescent="0.3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5"/>
      <c r="AM52" s="2"/>
    </row>
    <row r="53" spans="1:39" x14ac:dyDescent="0.3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5"/>
      <c r="AM53" s="2"/>
    </row>
    <row r="54" spans="1:39" x14ac:dyDescent="0.3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5"/>
      <c r="AM54" s="2"/>
    </row>
    <row r="55" spans="1:39" x14ac:dyDescent="0.3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5"/>
      <c r="AM55" s="2"/>
    </row>
    <row r="56" spans="1:39" x14ac:dyDescent="0.3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5"/>
      <c r="AM56" s="2"/>
    </row>
    <row r="57" spans="1:39" x14ac:dyDescent="0.3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5"/>
      <c r="AM57" s="2"/>
    </row>
    <row r="58" spans="1:39" ht="15" thickBot="1" x14ac:dyDescent="0.3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7"/>
      <c r="AM58" s="2"/>
    </row>
    <row r="59" spans="1:39" hidden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</sheetData>
  <sheetProtection algorithmName="SHA-512" hashValue="OvKPlt0/a3XJGwfQ5ONUK/NaOkh8tY4BtcdzSLKX8fawF5CulWjcbvY6+EJ2hcTpMZDKpTdBxyzIMwFjxuzSlA==" saltValue="FvGo7EwMsdPge6wIZexs/w==" spinCount="100000" sheet="1" selectLockedCells="1"/>
  <mergeCells count="19">
    <mergeCell ref="H13:O13"/>
    <mergeCell ref="H15:O15"/>
    <mergeCell ref="G2:N5"/>
    <mergeCell ref="F18:F22"/>
    <mergeCell ref="J21:N21"/>
    <mergeCell ref="B3:E3"/>
    <mergeCell ref="T7:V7"/>
    <mergeCell ref="T8:U8"/>
    <mergeCell ref="V18:V22"/>
    <mergeCell ref="G21:G22"/>
    <mergeCell ref="B13:F13"/>
    <mergeCell ref="B15:F15"/>
    <mergeCell ref="B18:B22"/>
    <mergeCell ref="C18:C22"/>
    <mergeCell ref="D18:D22"/>
    <mergeCell ref="E18:E22"/>
    <mergeCell ref="O21:U21"/>
    <mergeCell ref="H21:I21"/>
    <mergeCell ref="G18:U19"/>
  </mergeCells>
  <dataValidations count="2">
    <dataValidation allowBlank="1" showInputMessage="1" showErrorMessage="1" sqref="O22:U22" xr:uid="{00000000-0002-0000-0300-000001000000}">
      <formula1>0</formula1>
      <formula2>0</formula2>
    </dataValidation>
    <dataValidation type="list" allowBlank="1" showInputMessage="1" showErrorMessage="1" sqref="H26:U50" xr:uid="{00000000-0002-0000-0300-000000000000}">
      <formula1>"Yes"</formula1>
      <formula2>0</formula2>
    </dataValidation>
  </dataValidations>
  <hyperlinks>
    <hyperlink ref="C5" r:id="rId1" xr:uid="{00000000-0004-0000-0300-000000000000}"/>
  </hyperlinks>
  <pageMargins left="0.7" right="0.7" top="0.75" bottom="0.75" header="0.511811023622047" footer="0.511811023622047"/>
  <pageSetup paperSize="9" orientation="portrait" horizontalDpi="300" verticalDpi="30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'Listy rozwijane'!$F$2:$F$3</xm:f>
          </x14:formula1>
          <x14:formula2>
            <xm:f>0</xm:f>
          </x14:formula2>
          <xm:sqref>E26:E50</xm:sqref>
        </x14:dataValidation>
        <x14:dataValidation type="list" allowBlank="1" showInputMessage="1" showErrorMessage="1" xr:uid="{00000000-0002-0000-0300-000003000000}">
          <x14:formula1>
            <xm:f>'Listy rozwijane'!$G$2:$G$20</xm:f>
          </x14:formula1>
          <x14:formula2>
            <xm:f>0</xm:f>
          </x14:formula2>
          <xm:sqref>F26:F50</xm:sqref>
        </x14:dataValidation>
        <x14:dataValidation type="list" allowBlank="1" showInputMessage="1" showErrorMessage="1" xr:uid="{7A55FF8E-68B8-48AA-A5F8-3C2076197DAB}">
          <x14:formula1>
            <xm:f>'Listy rozwijane'!$J$2:$J$4</xm:f>
          </x14:formula1>
          <xm:sqref>G26:G50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50"/>
  <sheetViews>
    <sheetView topLeftCell="A18" zoomScale="85" zoomScaleNormal="85" workbookViewId="0">
      <selection activeCell="E31" sqref="E31"/>
    </sheetView>
  </sheetViews>
  <sheetFormatPr defaultColWidth="8.44140625" defaultRowHeight="14.4" zeroHeight="1" x14ac:dyDescent="0.3"/>
  <cols>
    <col min="1" max="1" width="9.109375" customWidth="1"/>
    <col min="2" max="2" width="18.44140625" customWidth="1"/>
    <col min="3" max="3" width="13.109375" customWidth="1"/>
    <col min="4" max="4" width="10.44140625" customWidth="1"/>
    <col min="5" max="5" width="19.21875" customWidth="1"/>
    <col min="6" max="6" width="7.77734375" customWidth="1"/>
    <col min="7" max="7" width="18.44140625" customWidth="1"/>
    <col min="8" max="8" width="11.5546875" customWidth="1"/>
    <col min="9" max="9" width="12.5546875" customWidth="1"/>
    <col min="10" max="10" width="19.21875" customWidth="1"/>
    <col min="11" max="12" width="7.21875" customWidth="1"/>
    <col min="14" max="16" width="8.88671875" customWidth="1"/>
  </cols>
  <sheetData>
    <row r="1" spans="1:12" x14ac:dyDescent="0.3">
      <c r="A1" s="140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x14ac:dyDescent="0.3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5"/>
    </row>
    <row r="3" spans="1:12" x14ac:dyDescent="0.3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5"/>
    </row>
    <row r="4" spans="1:12" x14ac:dyDescent="0.3">
      <c r="A4" s="6"/>
      <c r="B4" s="2"/>
      <c r="C4" s="2"/>
      <c r="D4" s="2"/>
      <c r="E4" s="2"/>
      <c r="F4" s="2"/>
      <c r="G4" s="2"/>
      <c r="H4" s="2"/>
      <c r="I4" s="2"/>
      <c r="J4" s="2"/>
      <c r="K4" s="141"/>
      <c r="L4" s="5"/>
    </row>
    <row r="5" spans="1:12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5"/>
    </row>
    <row r="6" spans="1:12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5"/>
    </row>
    <row r="7" spans="1:12" x14ac:dyDescent="0.3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5"/>
    </row>
    <row r="8" spans="1:12" x14ac:dyDescent="0.3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5"/>
    </row>
    <row r="9" spans="1:12" x14ac:dyDescent="0.3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5"/>
    </row>
    <row r="10" spans="1:12" ht="25.5" customHeight="1" x14ac:dyDescent="0.5">
      <c r="A10" s="7"/>
      <c r="B10" s="2"/>
      <c r="C10" s="2"/>
      <c r="D10" s="2"/>
      <c r="E10" s="2"/>
      <c r="F10" s="2"/>
      <c r="G10" s="8"/>
      <c r="H10" s="8"/>
      <c r="I10" s="8"/>
      <c r="J10" s="2"/>
      <c r="K10" s="2"/>
      <c r="L10" s="5"/>
    </row>
    <row r="11" spans="1:12" ht="19.5" customHeight="1" x14ac:dyDescent="0.5">
      <c r="A11" s="7"/>
      <c r="B11" s="2"/>
      <c r="C11" s="2"/>
      <c r="D11" s="2"/>
      <c r="E11" s="2"/>
      <c r="F11" s="2"/>
      <c r="G11" s="8"/>
      <c r="H11" s="8"/>
      <c r="I11" s="12"/>
      <c r="J11" s="2"/>
      <c r="K11" s="2"/>
      <c r="L11" s="5"/>
    </row>
    <row r="12" spans="1:12" ht="15" customHeight="1" thickBot="1" x14ac:dyDescent="0.55000000000000004">
      <c r="A12" s="7"/>
      <c r="B12" s="142"/>
      <c r="C12" s="8"/>
      <c r="D12" s="8"/>
      <c r="E12" s="8"/>
      <c r="F12" s="8"/>
      <c r="G12" s="8"/>
      <c r="H12" s="8"/>
      <c r="I12" s="12"/>
      <c r="J12" s="2"/>
      <c r="K12" s="2"/>
      <c r="L12" s="5"/>
    </row>
    <row r="13" spans="1:12" ht="19.5" customHeight="1" thickBot="1" x14ac:dyDescent="0.35">
      <c r="A13" s="143"/>
      <c r="B13" s="365" t="s">
        <v>132</v>
      </c>
      <c r="C13" s="365"/>
      <c r="D13" s="365"/>
      <c r="E13" s="365"/>
      <c r="F13" s="8"/>
      <c r="G13" s="365" t="s">
        <v>78</v>
      </c>
      <c r="H13" s="365"/>
      <c r="I13" s="365"/>
      <c r="J13" s="365"/>
      <c r="K13" s="2"/>
      <c r="L13" s="5"/>
    </row>
    <row r="14" spans="1:12" ht="19.5" customHeight="1" thickBot="1" x14ac:dyDescent="0.35">
      <c r="A14" s="144"/>
      <c r="B14" s="145" t="s">
        <v>74</v>
      </c>
      <c r="C14" s="146" t="s">
        <v>75</v>
      </c>
      <c r="D14" s="146" t="s">
        <v>76</v>
      </c>
      <c r="E14" s="147" t="s">
        <v>77</v>
      </c>
      <c r="F14" s="8"/>
      <c r="G14" s="145" t="s">
        <v>74</v>
      </c>
      <c r="H14" s="146" t="s">
        <v>75</v>
      </c>
      <c r="I14" s="146" t="s">
        <v>76</v>
      </c>
      <c r="J14" s="157" t="s">
        <v>28</v>
      </c>
      <c r="K14" s="2"/>
      <c r="L14" s="5"/>
    </row>
    <row r="15" spans="1:12" ht="19.5" customHeight="1" thickBot="1" x14ac:dyDescent="0.35">
      <c r="A15" s="10"/>
      <c r="B15" s="148" t="s">
        <v>12</v>
      </c>
      <c r="C15" s="149" cm="1">
        <f t="array" ref="C15">SUMPRODUCT(('2. Hotel'!$R$24:$R$48=$B$13)*('2. Hotel'!$S$24:$Z$48=B15))</f>
        <v>0</v>
      </c>
      <c r="D15" s="150">
        <f>C15*'2. Hotel'!U8</f>
        <v>0</v>
      </c>
      <c r="E15" s="369">
        <f>IF(I32="YES",SUM(D15,D16,D17)+SUMIFS('2. Hotel'!$AA$24:$AA$48,'2. Hotel'!$R$24:$R$48,$B$13)*1.1,SUM(D15,D16,D17)+SUMIFS('2. Hotel'!$AA$24:$AA$48,'2. Hotel'!$R$24:$R$48,$B$13))</f>
        <v>0</v>
      </c>
      <c r="F15" s="8"/>
      <c r="G15" s="158" t="s">
        <v>73</v>
      </c>
      <c r="H15" s="159">
        <f>COUNTIF('4. Meals Form '!$H$26:$I$50,"Yes")</f>
        <v>0</v>
      </c>
      <c r="I15" s="153">
        <f>H15*'4. Meals Form '!T10</f>
        <v>0</v>
      </c>
      <c r="J15" s="364">
        <f>SUM(I15:I17)</f>
        <v>0</v>
      </c>
      <c r="K15" s="2"/>
      <c r="L15" s="5"/>
    </row>
    <row r="16" spans="1:12" ht="19.5" customHeight="1" thickBot="1" x14ac:dyDescent="0.35">
      <c r="A16" s="10"/>
      <c r="B16" s="154" t="s">
        <v>13</v>
      </c>
      <c r="C16" s="155" cm="1">
        <f t="array" ref="C16">SUMPRODUCT(('2. Hotel'!$R$24:$R$48=$B$13)*('2. Hotel'!$S$24:$Z$48=B16))</f>
        <v>0</v>
      </c>
      <c r="D16" s="156">
        <f>C16*'2. Hotel'!V8</f>
        <v>0</v>
      </c>
      <c r="E16" s="370"/>
      <c r="F16" s="8"/>
      <c r="G16" s="158" t="s">
        <v>71</v>
      </c>
      <c r="H16" s="159">
        <f>COUNTIF('4. Meals Form '!$J$26:$N$50,"Yes")</f>
        <v>0</v>
      </c>
      <c r="I16" s="153">
        <f>H16*'4. Meals Form '!V10</f>
        <v>0</v>
      </c>
      <c r="J16" s="364"/>
      <c r="K16" s="2"/>
      <c r="L16" s="5"/>
    </row>
    <row r="17" spans="1:12" ht="19.5" customHeight="1" thickBot="1" x14ac:dyDescent="0.35">
      <c r="A17" s="8"/>
      <c r="B17" s="8"/>
      <c r="C17" s="8"/>
      <c r="D17" s="8"/>
      <c r="E17" s="8"/>
      <c r="F17" s="8"/>
      <c r="G17" s="160" t="s">
        <v>70</v>
      </c>
      <c r="H17" s="161">
        <f>COUNTIF('4. Meals Form '!O26:U50,"Yes")</f>
        <v>0</v>
      </c>
      <c r="I17" s="156">
        <f>H17*'4. Meals Form '!U10</f>
        <v>0</v>
      </c>
      <c r="J17" s="364"/>
      <c r="K17" s="2"/>
      <c r="L17" s="5"/>
    </row>
    <row r="18" spans="1:12" ht="19.5" customHeight="1" thickBot="1" x14ac:dyDescent="0.55000000000000004">
      <c r="A18" s="7"/>
      <c r="B18" s="142"/>
      <c r="C18" s="8"/>
      <c r="D18" s="8"/>
      <c r="E18" s="8"/>
      <c r="F18" s="8"/>
      <c r="G18" s="2"/>
      <c r="H18" s="8"/>
      <c r="I18" s="2"/>
      <c r="J18" s="8"/>
      <c r="K18" s="2"/>
      <c r="L18" s="5"/>
    </row>
    <row r="19" spans="1:12" ht="19.5" customHeight="1" thickBot="1" x14ac:dyDescent="0.55000000000000004">
      <c r="A19" s="7"/>
      <c r="B19" s="365" t="s">
        <v>133</v>
      </c>
      <c r="C19" s="365" t="s">
        <v>17</v>
      </c>
      <c r="D19" s="365" t="s">
        <v>17</v>
      </c>
      <c r="E19" s="365" t="s">
        <v>17</v>
      </c>
      <c r="F19" s="8"/>
      <c r="G19" s="365" t="s">
        <v>59</v>
      </c>
      <c r="H19" s="365"/>
      <c r="I19" s="365"/>
      <c r="J19" s="365"/>
      <c r="K19" s="2"/>
      <c r="L19" s="5"/>
    </row>
    <row r="20" spans="1:12" ht="19.5" customHeight="1" thickBot="1" x14ac:dyDescent="0.55000000000000004">
      <c r="A20" s="7"/>
      <c r="B20" s="145" t="s">
        <v>74</v>
      </c>
      <c r="C20" s="146" t="s">
        <v>75</v>
      </c>
      <c r="D20" s="146" t="s">
        <v>76</v>
      </c>
      <c r="E20" s="147" t="s">
        <v>77</v>
      </c>
      <c r="F20" s="2"/>
      <c r="G20" s="366" t="s">
        <v>28</v>
      </c>
      <c r="H20" s="366"/>
      <c r="I20" s="366"/>
      <c r="J20" s="162">
        <f>SUM('3. Non official accomodation'!E19:E20)</f>
        <v>0</v>
      </c>
      <c r="K20" s="8"/>
      <c r="L20" s="5"/>
    </row>
    <row r="21" spans="1:12" ht="19.5" customHeight="1" thickBot="1" x14ac:dyDescent="0.55000000000000004">
      <c r="A21" s="7"/>
      <c r="B21" s="148" t="s">
        <v>12</v>
      </c>
      <c r="C21" s="149" cm="1">
        <f t="array" ref="C21">SUMPRODUCT(('2. Hotel'!$R$24:$R$48=$B$19)*('2. Hotel'!$S$24:$Z$48=B21))</f>
        <v>0</v>
      </c>
      <c r="D21" s="150">
        <f>C21*'2. Hotel'!U9</f>
        <v>0</v>
      </c>
      <c r="E21" s="367">
        <f>IF(I32="YES",SUM(D21,D22,D23)+SUMIFS('2. Hotel'!$AA$24:$AA$48,'2. Hotel'!$R$24:$R$48,$B$19)*1.1,SUM(D21,D22,D23)+SUMIFS('2. Hotel'!$AA$24:$AA$48,'2. Hotel'!$R$24:$R$48,$B$19))</f>
        <v>0</v>
      </c>
      <c r="F21" s="2"/>
      <c r="G21" s="2"/>
      <c r="H21" s="2"/>
      <c r="I21" s="2"/>
      <c r="J21" s="2"/>
      <c r="K21" s="8"/>
      <c r="L21" s="5"/>
    </row>
    <row r="22" spans="1:12" ht="19.5" customHeight="1" thickBot="1" x14ac:dyDescent="0.55000000000000004">
      <c r="A22" s="7"/>
      <c r="B22" s="151" t="s">
        <v>13</v>
      </c>
      <c r="C22" s="152" cm="1">
        <f t="array" ref="C22">SUMPRODUCT(('2. Hotel'!$R$24:$R$48=$B$19)*('2. Hotel'!$S$24:$Z$48=B22))</f>
        <v>0</v>
      </c>
      <c r="D22" s="153">
        <f>C22*'2. Hotel'!V9</f>
        <v>0</v>
      </c>
      <c r="E22" s="367"/>
      <c r="F22" s="2"/>
      <c r="G22" s="368" t="s">
        <v>79</v>
      </c>
      <c r="H22" s="368"/>
      <c r="I22" s="368"/>
      <c r="J22" s="368"/>
      <c r="K22" s="8"/>
      <c r="L22" s="5"/>
    </row>
    <row r="23" spans="1:12" ht="19.5" customHeight="1" thickBot="1" x14ac:dyDescent="0.55000000000000004">
      <c r="A23" s="7"/>
      <c r="B23" s="154" t="s">
        <v>14</v>
      </c>
      <c r="C23" s="155" cm="1">
        <f t="array" ref="C23">SUMPRODUCT(('2. Hotel'!$R$24:$R$48=$B$19)*('2. Hotel'!$S$24:$Z$48=B23))</f>
        <v>0</v>
      </c>
      <c r="D23" s="156">
        <f>C23*'2. Hotel'!W9</f>
        <v>0</v>
      </c>
      <c r="E23" s="367"/>
      <c r="F23" s="2"/>
      <c r="G23" s="363">
        <f>SUM(E15,E21,E28,J15,J20)</f>
        <v>0</v>
      </c>
      <c r="H23" s="363"/>
      <c r="I23" s="363"/>
      <c r="J23" s="363"/>
      <c r="K23" s="8"/>
      <c r="L23" s="5"/>
    </row>
    <row r="24" spans="1:12" ht="19.5" customHeight="1" thickBot="1" x14ac:dyDescent="0.55000000000000004">
      <c r="A24" s="7"/>
      <c r="B24" s="8"/>
      <c r="C24" s="8"/>
      <c r="D24" s="12"/>
      <c r="E24" s="2"/>
      <c r="F24" s="2"/>
      <c r="G24" s="363"/>
      <c r="H24" s="363"/>
      <c r="I24" s="363"/>
      <c r="J24" s="363"/>
      <c r="K24" s="8"/>
      <c r="L24" s="5"/>
    </row>
    <row r="25" spans="1:12" ht="19.5" customHeight="1" thickBot="1" x14ac:dyDescent="0.55000000000000004">
      <c r="A25" s="7"/>
      <c r="B25" s="8"/>
      <c r="C25" s="8"/>
      <c r="D25" s="12"/>
      <c r="E25" s="2"/>
      <c r="F25" s="2"/>
      <c r="G25" s="363"/>
      <c r="H25" s="363"/>
      <c r="I25" s="363"/>
      <c r="J25" s="363"/>
      <c r="K25" s="2"/>
      <c r="L25" s="5"/>
    </row>
    <row r="26" spans="1:12" ht="19.5" customHeight="1" thickBot="1" x14ac:dyDescent="0.55000000000000004">
      <c r="A26" s="7"/>
      <c r="B26" s="365" t="s">
        <v>134</v>
      </c>
      <c r="C26" s="365" t="s">
        <v>17</v>
      </c>
      <c r="D26" s="365" t="s">
        <v>17</v>
      </c>
      <c r="E26" s="365" t="s">
        <v>17</v>
      </c>
      <c r="F26" s="2"/>
      <c r="G26" s="363"/>
      <c r="H26" s="363"/>
      <c r="I26" s="363"/>
      <c r="J26" s="363"/>
      <c r="K26" s="2"/>
      <c r="L26" s="5"/>
    </row>
    <row r="27" spans="1:12" ht="19.5" customHeight="1" thickBot="1" x14ac:dyDescent="0.55000000000000004">
      <c r="A27" s="7"/>
      <c r="B27" s="145" t="s">
        <v>74</v>
      </c>
      <c r="C27" s="146" t="s">
        <v>75</v>
      </c>
      <c r="D27" s="146" t="s">
        <v>76</v>
      </c>
      <c r="E27" s="147" t="s">
        <v>77</v>
      </c>
      <c r="F27" s="2"/>
      <c r="G27" s="363"/>
      <c r="H27" s="363"/>
      <c r="I27" s="363"/>
      <c r="J27" s="363"/>
      <c r="K27" s="2"/>
      <c r="L27" s="5"/>
    </row>
    <row r="28" spans="1:12" ht="19.5" customHeight="1" thickBot="1" x14ac:dyDescent="0.55000000000000004">
      <c r="A28" s="7"/>
      <c r="B28" s="148" t="s">
        <v>12</v>
      </c>
      <c r="C28" s="149" cm="1">
        <f t="array" ref="C28">SUMPRODUCT(('2. Hotel'!$R$24:$R$48=$B$26)*('2. Hotel'!$S$24:$Z$48=B28))</f>
        <v>0</v>
      </c>
      <c r="D28" s="150">
        <f>C28*'2. Hotel'!U10</f>
        <v>0</v>
      </c>
      <c r="E28" s="369">
        <f>IF(I32="YES",SUM(D28,D29)+SUMIFS('2. Hotel'!$AA$24:$AA$48,'2. Hotel'!$R$24:$R$48,$B$26)*1.1,SUM(D28,D29)+SUMIFS('2. Hotel'!$AA$24:$AA$48,'2. Hotel'!$R$24:$R$48,$B$26))</f>
        <v>0</v>
      </c>
      <c r="F28" s="2"/>
      <c r="G28" s="363"/>
      <c r="H28" s="363"/>
      <c r="I28" s="363"/>
      <c r="J28" s="363"/>
      <c r="K28" s="2"/>
      <c r="L28" s="5"/>
    </row>
    <row r="29" spans="1:12" ht="19.5" customHeight="1" thickBot="1" x14ac:dyDescent="0.55000000000000004">
      <c r="A29" s="7"/>
      <c r="B29" s="154" t="s">
        <v>13</v>
      </c>
      <c r="C29" s="155" cm="1">
        <f t="array" ref="C29">SUMPRODUCT(('2. Hotel'!$R$24:$R$48=$B$26)*('2. Hotel'!$S$24:$Z$48=B29))</f>
        <v>0</v>
      </c>
      <c r="D29" s="156">
        <f>C29*'2. Hotel'!V10</f>
        <v>0</v>
      </c>
      <c r="E29" s="370"/>
      <c r="F29" s="2"/>
      <c r="G29" s="363"/>
      <c r="H29" s="363"/>
      <c r="I29" s="363"/>
      <c r="J29" s="363"/>
      <c r="K29" s="2"/>
      <c r="L29" s="5"/>
    </row>
    <row r="30" spans="1:12" ht="19.5" customHeight="1" thickBot="1" x14ac:dyDescent="0.55000000000000004">
      <c r="A30" s="7"/>
      <c r="B30" s="226"/>
      <c r="C30" s="226"/>
      <c r="D30" s="226"/>
      <c r="E30" s="2"/>
      <c r="F30" s="2"/>
      <c r="G30" s="2"/>
      <c r="H30" s="2"/>
      <c r="I30" s="2"/>
      <c r="J30" s="2"/>
      <c r="K30" s="2"/>
      <c r="L30" s="5"/>
    </row>
    <row r="31" spans="1:12" ht="26.55" customHeight="1" x14ac:dyDescent="0.5">
      <c r="A31" s="7"/>
      <c r="B31" s="226"/>
      <c r="C31" s="226"/>
      <c r="D31" s="226"/>
      <c r="E31" s="2"/>
      <c r="F31" s="2"/>
      <c r="G31" s="372" t="s">
        <v>139</v>
      </c>
      <c r="H31" s="373"/>
      <c r="I31" s="376" t="s">
        <v>141</v>
      </c>
      <c r="J31" s="377"/>
      <c r="K31" s="8"/>
      <c r="L31" s="5"/>
    </row>
    <row r="32" spans="1:12" ht="19.5" customHeight="1" thickBot="1" x14ac:dyDescent="0.55000000000000004">
      <c r="A32" s="7"/>
      <c r="B32" s="226"/>
      <c r="C32" s="226"/>
      <c r="D32" s="226"/>
      <c r="E32" s="2"/>
      <c r="F32" s="2"/>
      <c r="G32" s="374">
        <v>45731</v>
      </c>
      <c r="H32" s="375"/>
      <c r="I32" s="378" t="str">
        <f>IF(G32&gt;DATE(2025,3,21),"YES","NO")</f>
        <v>NO</v>
      </c>
      <c r="J32" s="379"/>
      <c r="K32" s="12"/>
      <c r="L32" s="5"/>
    </row>
    <row r="33" spans="1:12" ht="19.5" customHeight="1" x14ac:dyDescent="0.3">
      <c r="A33" s="6"/>
      <c r="B33" s="226"/>
      <c r="C33" s="226"/>
      <c r="D33" s="226"/>
      <c r="E33" s="2"/>
      <c r="G33" s="371" t="s">
        <v>140</v>
      </c>
      <c r="H33" s="371"/>
      <c r="I33" s="371"/>
      <c r="J33" s="371"/>
      <c r="K33" s="371"/>
      <c r="L33" s="5"/>
    </row>
    <row r="34" spans="1:12" ht="19.5" customHeight="1" x14ac:dyDescent="0.3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5"/>
    </row>
    <row r="35" spans="1:12" ht="19.5" customHeight="1" x14ac:dyDescent="0.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x14ac:dyDescent="0.3"/>
    <row r="37" spans="1:12" x14ac:dyDescent="0.3"/>
    <row r="38" spans="1:12" x14ac:dyDescent="0.3"/>
    <row r="39" spans="1:12" x14ac:dyDescent="0.3"/>
    <row r="40" spans="1:12" x14ac:dyDescent="0.3"/>
    <row r="41" spans="1:12" x14ac:dyDescent="0.3"/>
    <row r="42" spans="1:12" x14ac:dyDescent="0.3"/>
    <row r="43" spans="1:12" x14ac:dyDescent="0.3"/>
    <row r="44" spans="1:12" x14ac:dyDescent="0.3"/>
    <row r="45" spans="1:12" x14ac:dyDescent="0.3"/>
    <row r="46" spans="1:12" x14ac:dyDescent="0.3"/>
    <row r="47" spans="1:12" x14ac:dyDescent="0.3"/>
    <row r="48" spans="1:12" x14ac:dyDescent="0.3"/>
    <row r="49" x14ac:dyDescent="0.3"/>
    <row r="50" x14ac:dyDescent="0.3"/>
  </sheetData>
  <sheetProtection algorithmName="SHA-512" hashValue="xOOoy4YOjYh6iDN3F0xUhPo060+U+xY7RJXaGF0Ykdv5LOFPg4GKl8jMdbCAAqKBbYZyG30i9liGm0vySUWGZg==" saltValue="bHHsvFFxk/bvVeI1tg8fag==" spinCount="100000" sheet="1" objects="1" scenarios="1" selectLockedCells="1"/>
  <mergeCells count="17">
    <mergeCell ref="G33:K33"/>
    <mergeCell ref="G31:H31"/>
    <mergeCell ref="G32:H32"/>
    <mergeCell ref="I31:J31"/>
    <mergeCell ref="I32:J32"/>
    <mergeCell ref="G23:J29"/>
    <mergeCell ref="J15:J17"/>
    <mergeCell ref="G19:J19"/>
    <mergeCell ref="G20:I20"/>
    <mergeCell ref="B13:E13"/>
    <mergeCell ref="B19:E19"/>
    <mergeCell ref="E21:E23"/>
    <mergeCell ref="G13:J13"/>
    <mergeCell ref="G22:J22"/>
    <mergeCell ref="B26:E26"/>
    <mergeCell ref="E28:E29"/>
    <mergeCell ref="E15:E1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26"/>
  <sheetViews>
    <sheetView zoomScale="80" zoomScaleNormal="80" workbookViewId="0">
      <selection activeCell="N33" sqref="N33"/>
    </sheetView>
  </sheetViews>
  <sheetFormatPr defaultColWidth="8.44140625" defaultRowHeight="14.4" x14ac:dyDescent="0.3"/>
  <cols>
    <col min="1" max="1" width="11" customWidth="1"/>
    <col min="2" max="2" width="27.44140625" customWidth="1"/>
    <col min="3" max="3" width="25.88671875" customWidth="1"/>
    <col min="4" max="5" width="16.44140625" customWidth="1"/>
    <col min="9" max="9" width="11" customWidth="1"/>
    <col min="10" max="10" width="21.5546875" customWidth="1"/>
  </cols>
  <sheetData>
    <row r="1" spans="1:16" x14ac:dyDescent="0.3">
      <c r="A1" s="163" t="s">
        <v>80</v>
      </c>
      <c r="B1" s="163" t="s">
        <v>81</v>
      </c>
      <c r="C1" s="163" t="s">
        <v>82</v>
      </c>
      <c r="D1" t="s">
        <v>83</v>
      </c>
      <c r="E1" t="s">
        <v>84</v>
      </c>
      <c r="F1" t="s">
        <v>23</v>
      </c>
      <c r="G1" t="s">
        <v>74</v>
      </c>
      <c r="H1" t="s">
        <v>85</v>
      </c>
      <c r="I1" t="s">
        <v>86</v>
      </c>
      <c r="J1" t="s">
        <v>87</v>
      </c>
      <c r="P1" t="str">
        <f t="array" ref="P1:P3">'Listy rozwijane'!$D$2:$D$4</f>
        <v>Single</v>
      </c>
    </row>
    <row r="2" spans="1:16" x14ac:dyDescent="0.3">
      <c r="A2" s="164">
        <v>45429</v>
      </c>
      <c r="B2" s="163" t="s">
        <v>88</v>
      </c>
      <c r="C2" s="163" t="s">
        <v>88</v>
      </c>
      <c r="D2" t="s">
        <v>12</v>
      </c>
      <c r="E2" t="s">
        <v>89</v>
      </c>
      <c r="F2" t="s">
        <v>42</v>
      </c>
      <c r="G2" s="165" t="s">
        <v>90</v>
      </c>
      <c r="H2" t="s">
        <v>48</v>
      </c>
      <c r="I2" s="166">
        <v>45750</v>
      </c>
      <c r="J2" t="s">
        <v>132</v>
      </c>
      <c r="K2" t="s">
        <v>12</v>
      </c>
      <c r="L2" t="s">
        <v>13</v>
      </c>
      <c r="P2" t="str">
        <v>Twin</v>
      </c>
    </row>
    <row r="3" spans="1:16" ht="28.8" x14ac:dyDescent="0.3">
      <c r="A3" s="164">
        <v>45430</v>
      </c>
      <c r="B3" s="167" t="s">
        <v>91</v>
      </c>
      <c r="C3" s="163" t="s">
        <v>92</v>
      </c>
      <c r="D3" t="s">
        <v>13</v>
      </c>
      <c r="E3" t="s">
        <v>93</v>
      </c>
      <c r="F3" t="s">
        <v>52</v>
      </c>
      <c r="G3" s="165" t="s">
        <v>94</v>
      </c>
      <c r="H3" t="s">
        <v>58</v>
      </c>
      <c r="I3" s="166">
        <v>45751</v>
      </c>
      <c r="J3" t="s">
        <v>133</v>
      </c>
      <c r="K3" t="s">
        <v>12</v>
      </c>
      <c r="L3" t="s">
        <v>13</v>
      </c>
      <c r="M3" t="s">
        <v>14</v>
      </c>
      <c r="P3" t="str">
        <v>Triple</v>
      </c>
    </row>
    <row r="4" spans="1:16" x14ac:dyDescent="0.3">
      <c r="A4" s="164">
        <v>45431</v>
      </c>
      <c r="B4" s="163" t="s">
        <v>92</v>
      </c>
      <c r="C4" s="163"/>
      <c r="D4" t="s">
        <v>14</v>
      </c>
      <c r="E4" t="s">
        <v>95</v>
      </c>
      <c r="G4" s="165" t="s">
        <v>96</v>
      </c>
      <c r="I4" s="166">
        <v>45752</v>
      </c>
      <c r="J4" t="s">
        <v>134</v>
      </c>
      <c r="K4" t="s">
        <v>12</v>
      </c>
      <c r="L4" t="s">
        <v>13</v>
      </c>
    </row>
    <row r="5" spans="1:16" x14ac:dyDescent="0.3">
      <c r="A5" s="164">
        <v>45432</v>
      </c>
      <c r="B5" s="163" t="s">
        <v>97</v>
      </c>
      <c r="C5" s="163"/>
      <c r="E5" t="s">
        <v>98</v>
      </c>
      <c r="G5" s="165" t="s">
        <v>99</v>
      </c>
      <c r="I5" s="166">
        <v>45753</v>
      </c>
    </row>
    <row r="6" spans="1:16" x14ac:dyDescent="0.3">
      <c r="A6" s="164">
        <v>45433</v>
      </c>
      <c r="B6" s="163"/>
      <c r="C6" s="163"/>
      <c r="E6" t="s">
        <v>100</v>
      </c>
      <c r="G6" s="165" t="s">
        <v>101</v>
      </c>
      <c r="I6" s="166">
        <v>45754</v>
      </c>
    </row>
    <row r="7" spans="1:16" x14ac:dyDescent="0.3">
      <c r="A7" s="164">
        <v>45434</v>
      </c>
      <c r="B7" s="163"/>
      <c r="C7" s="163"/>
      <c r="E7" t="s">
        <v>102</v>
      </c>
      <c r="G7" s="165" t="s">
        <v>103</v>
      </c>
      <c r="I7" s="166">
        <v>45755</v>
      </c>
    </row>
    <row r="8" spans="1:16" x14ac:dyDescent="0.3">
      <c r="A8" s="166"/>
      <c r="G8" s="165" t="s">
        <v>104</v>
      </c>
      <c r="I8" s="166">
        <v>45756</v>
      </c>
    </row>
    <row r="9" spans="1:16" x14ac:dyDescent="0.3">
      <c r="A9" s="166"/>
      <c r="G9" t="s">
        <v>105</v>
      </c>
      <c r="I9" s="166">
        <v>45757</v>
      </c>
    </row>
    <row r="10" spans="1:16" x14ac:dyDescent="0.3">
      <c r="A10" s="166"/>
      <c r="G10" t="s">
        <v>106</v>
      </c>
    </row>
    <row r="11" spans="1:16" x14ac:dyDescent="0.3">
      <c r="A11" s="166"/>
      <c r="G11" t="s">
        <v>107</v>
      </c>
    </row>
    <row r="12" spans="1:16" x14ac:dyDescent="0.3">
      <c r="A12" s="166"/>
      <c r="G12" t="s">
        <v>108</v>
      </c>
    </row>
    <row r="13" spans="1:16" x14ac:dyDescent="0.3">
      <c r="G13" t="s">
        <v>109</v>
      </c>
      <c r="N13" t="s">
        <v>110</v>
      </c>
    </row>
    <row r="14" spans="1:16" x14ac:dyDescent="0.3">
      <c r="G14" t="s">
        <v>111</v>
      </c>
    </row>
    <row r="15" spans="1:16" x14ac:dyDescent="0.3">
      <c r="G15" t="s">
        <v>112</v>
      </c>
    </row>
    <row r="16" spans="1:16" x14ac:dyDescent="0.3">
      <c r="G16" t="s">
        <v>43</v>
      </c>
      <c r="N16" s="168" t="s">
        <v>71</v>
      </c>
    </row>
    <row r="17" spans="7:14" x14ac:dyDescent="0.3">
      <c r="G17" t="s">
        <v>113</v>
      </c>
      <c r="N17" s="168" t="s">
        <v>114</v>
      </c>
    </row>
    <row r="18" spans="7:14" x14ac:dyDescent="0.3">
      <c r="G18" t="s">
        <v>115</v>
      </c>
    </row>
    <row r="19" spans="7:14" x14ac:dyDescent="0.3">
      <c r="G19" t="s">
        <v>116</v>
      </c>
      <c r="N19" t="s">
        <v>117</v>
      </c>
    </row>
    <row r="20" spans="7:14" x14ac:dyDescent="0.3">
      <c r="G20" t="s">
        <v>118</v>
      </c>
    </row>
    <row r="21" spans="7:14" x14ac:dyDescent="0.3">
      <c r="N21" t="s">
        <v>119</v>
      </c>
    </row>
    <row r="22" spans="7:14" x14ac:dyDescent="0.3">
      <c r="N22" t="s">
        <v>120</v>
      </c>
    </row>
    <row r="26" spans="7:14" x14ac:dyDescent="0.3">
      <c r="N26" t="s">
        <v>121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1. Summary</vt:lpstr>
      <vt:lpstr>2. Hotel</vt:lpstr>
      <vt:lpstr>3. Non official accomodation</vt:lpstr>
      <vt:lpstr>4. Meals Form </vt:lpstr>
      <vt:lpstr>Payment summary</vt:lpstr>
      <vt:lpstr>Listy rozwijane</vt:lpstr>
      <vt:lpstr>Hotel_Lechicka</vt:lpstr>
      <vt:lpstr>Hotel_Novotel_Centrum</vt:lpstr>
      <vt:lpstr>Hotel_Novotel_Malta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</dc:creator>
  <dc:description/>
  <cp:lastModifiedBy>Polski Związek Judo</cp:lastModifiedBy>
  <cp:revision>11</cp:revision>
  <dcterms:created xsi:type="dcterms:W3CDTF">2024-03-10T19:41:21Z</dcterms:created>
  <dcterms:modified xsi:type="dcterms:W3CDTF">2025-02-26T10:44:23Z</dcterms:modified>
  <dc:language>pl-PL</dc:language>
</cp:coreProperties>
</file>