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e-clairegourmelon/Downloads/"/>
    </mc:Choice>
  </mc:AlternateContent>
  <xr:revisionPtr revIDLastSave="0" documentId="13_ncr:1_{BF7E8AE0-9106-0C4A-AFA0-7FBA945F6290}" xr6:coauthVersionLast="47" xr6:coauthVersionMax="47" xr10:uidLastSave="{00000000-0000-0000-0000-000000000000}"/>
  <bookViews>
    <workbookView xWindow="0" yWindow="760" windowWidth="30240" windowHeight="17860" activeTab="1" xr2:uid="{00000000-000D-0000-FFFF-FFFF00000000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FORM TC" sheetId="9" r:id="rId5"/>
    <sheet name="AMOUNT COMP" sheetId="7" r:id="rId6"/>
    <sheet name="AMOUNT TC" sheetId="10" r:id="rId7"/>
    <sheet name="EXPORT" sheetId="8" state="hidden" r:id="rId8"/>
  </sheets>
  <definedNames>
    <definedName name="_xlnm.Print_Area" localSheetId="1">'1 - SUMMARY'!$A$1:$F$26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0" l="1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V2" i="8"/>
  <c r="AU2" i="8"/>
  <c r="AT2" i="8"/>
  <c r="AS2" i="8"/>
  <c r="AR2" i="8"/>
  <c r="AQ2" i="8"/>
  <c r="AP2" i="8"/>
  <c r="AO2" i="8"/>
  <c r="AI2" i="8"/>
  <c r="AJ2" i="8"/>
  <c r="AK2" i="8"/>
  <c r="AL2" i="8"/>
  <c r="AM2" i="8"/>
  <c r="AN2" i="8"/>
  <c r="BH51" i="8" l="1"/>
  <c r="BH50" i="8"/>
  <c r="BH49" i="8"/>
  <c r="BH48" i="8"/>
  <c r="BH47" i="8"/>
  <c r="BH46" i="8"/>
  <c r="BH45" i="8"/>
  <c r="BH44" i="8"/>
  <c r="BH43" i="8"/>
  <c r="BH42" i="8"/>
  <c r="BH41" i="8"/>
  <c r="BH40" i="8"/>
  <c r="BH39" i="8"/>
  <c r="BH38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/>
  <c r="F10" i="2" l="1"/>
  <c r="K13" i="10" l="1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3" i="8"/>
  <c r="AG2" i="8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G3" i="8" l="1"/>
  <c r="BG4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2" i="8"/>
  <c r="BF2" i="8"/>
  <c r="BF3" i="8"/>
  <c r="BF4" i="8"/>
  <c r="BF5" i="8"/>
  <c r="BF6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E3" i="8"/>
  <c r="A3" i="8" s="1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H3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H4" i="8"/>
  <c r="A5" i="8"/>
  <c r="B5" i="8"/>
  <c r="E5" i="8"/>
  <c r="D5" i="8" s="1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H5" i="8"/>
  <c r="E6" i="8"/>
  <c r="B6" i="8" s="1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H6" i="8"/>
  <c r="E7" i="8"/>
  <c r="A7" i="8" s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H7" i="8"/>
  <c r="A8" i="8"/>
  <c r="B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H8" i="8"/>
  <c r="A9" i="8"/>
  <c r="B9" i="8"/>
  <c r="E9" i="8"/>
  <c r="D9" i="8" s="1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H9" i="8"/>
  <c r="D10" i="8"/>
  <c r="E10" i="8"/>
  <c r="A10" i="8" s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H10" i="8"/>
  <c r="E11" i="8"/>
  <c r="B11" i="8" s="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H11" i="8"/>
  <c r="E12" i="8"/>
  <c r="A12" i="8" s="1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H12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H13" i="8"/>
  <c r="E14" i="8"/>
  <c r="A14" i="8" s="1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H14" i="8"/>
  <c r="E15" i="8"/>
  <c r="D15" i="8" s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H15" i="8"/>
  <c r="E16" i="8"/>
  <c r="B16" i="8" s="1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H16" i="8"/>
  <c r="E17" i="8"/>
  <c r="A17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H17" i="8"/>
  <c r="E18" i="8"/>
  <c r="A18" i="8" s="1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H18" i="8"/>
  <c r="E19" i="8"/>
  <c r="D19" i="8" s="1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H19" i="8"/>
  <c r="E20" i="8"/>
  <c r="D20" i="8" s="1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H20" i="8"/>
  <c r="E21" i="8"/>
  <c r="A21" i="8" s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H21" i="8"/>
  <c r="A22" i="8"/>
  <c r="E22" i="8"/>
  <c r="B22" i="8" s="1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H22" i="8"/>
  <c r="E23" i="8"/>
  <c r="D23" i="8" s="1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H23" i="8"/>
  <c r="A24" i="8"/>
  <c r="D24" i="8"/>
  <c r="E24" i="8"/>
  <c r="B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H24" i="8"/>
  <c r="A25" i="8"/>
  <c r="E25" i="8"/>
  <c r="D25" i="8" s="1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H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H26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H27" i="8"/>
  <c r="B28" i="8"/>
  <c r="D28" i="8"/>
  <c r="E28" i="8"/>
  <c r="A28" i="8" s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H28" i="8"/>
  <c r="A29" i="8"/>
  <c r="E29" i="8"/>
  <c r="D29" i="8" s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H29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H30" i="8"/>
  <c r="E31" i="8"/>
  <c r="A31" i="8" s="1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H31" i="8"/>
  <c r="B32" i="8"/>
  <c r="D32" i="8"/>
  <c r="E32" i="8"/>
  <c r="A32" i="8" s="1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H32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H33" i="8"/>
  <c r="E34" i="8"/>
  <c r="A34" i="8" s="1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H34" i="8"/>
  <c r="A35" i="8"/>
  <c r="B35" i="8"/>
  <c r="E35" i="8"/>
  <c r="D35" i="8" s="1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H35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H36" i="8"/>
  <c r="E37" i="8"/>
  <c r="A37" i="8" s="1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H37" i="8"/>
  <c r="A38" i="8"/>
  <c r="B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H38" i="8"/>
  <c r="A39" i="8"/>
  <c r="E39" i="8"/>
  <c r="D39" i="8" s="1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H39" i="8"/>
  <c r="B40" i="8"/>
  <c r="E40" i="8"/>
  <c r="A40" i="8" s="1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H40" i="8"/>
  <c r="D41" i="8"/>
  <c r="E41" i="8"/>
  <c r="A41" i="8" s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H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H42" i="8"/>
  <c r="E43" i="8"/>
  <c r="D43" i="8" s="1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H43" i="8"/>
  <c r="E44" i="8"/>
  <c r="B44" i="8" s="1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H44" i="8"/>
  <c r="E45" i="8"/>
  <c r="D45" i="8" s="1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H45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H46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H47" i="8"/>
  <c r="E48" i="8"/>
  <c r="B48" i="8" s="1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H48" i="8"/>
  <c r="E49" i="8"/>
  <c r="A49" i="8" s="1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H49" i="8"/>
  <c r="E50" i="8"/>
  <c r="A50" i="8" s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H50" i="8"/>
  <c r="E51" i="8"/>
  <c r="B51" i="8" s="1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H51" i="8"/>
  <c r="AY6" i="8"/>
  <c r="AZ6" i="8"/>
  <c r="AW9" i="8"/>
  <c r="AX9" i="8"/>
  <c r="AY9" i="8"/>
  <c r="AZ9" i="8"/>
  <c r="BA9" i="8"/>
  <c r="BB9" i="8"/>
  <c r="BC9" i="8"/>
  <c r="AZ11" i="8"/>
  <c r="BA11" i="8"/>
  <c r="BB11" i="8"/>
  <c r="BC11" i="8"/>
  <c r="AX16" i="8"/>
  <c r="AY16" i="8"/>
  <c r="AY32" i="8"/>
  <c r="AZ32" i="8"/>
  <c r="BA32" i="8"/>
  <c r="BB32" i="8"/>
  <c r="BC32" i="8"/>
  <c r="AW35" i="8"/>
  <c r="BB35" i="8"/>
  <c r="AW38" i="8"/>
  <c r="BB38" i="8"/>
  <c r="BC38" i="8"/>
  <c r="AW40" i="8"/>
  <c r="AX40" i="8"/>
  <c r="AZ40" i="8"/>
  <c r="BB40" i="8"/>
  <c r="AX44" i="8"/>
  <c r="BC44" i="8"/>
  <c r="BE2" i="8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F13" i="4"/>
  <c r="B13" i="3"/>
  <c r="BC8" i="8" l="1"/>
  <c r="AX6" i="8"/>
  <c r="A19" i="8"/>
  <c r="D18" i="8"/>
  <c r="BA8" i="8"/>
  <c r="AW6" i="8"/>
  <c r="BB5" i="8"/>
  <c r="B18" i="8"/>
  <c r="AY8" i="8"/>
  <c r="BA5" i="8"/>
  <c r="AX8" i="8"/>
  <c r="AZ5" i="8"/>
  <c r="AW8" i="8"/>
  <c r="AY5" i="8"/>
  <c r="AX5" i="8"/>
  <c r="AW5" i="8"/>
  <c r="D11" i="8"/>
  <c r="BA6" i="8"/>
  <c r="A11" i="8"/>
  <c r="D21" i="8"/>
  <c r="BB48" i="8"/>
  <c r="BB22" i="8"/>
  <c r="AY22" i="8"/>
  <c r="BC22" i="8"/>
  <c r="AZ22" i="8"/>
  <c r="BA22" i="8"/>
  <c r="A42" i="8"/>
  <c r="B25" i="8"/>
  <c r="B34" i="8"/>
  <c r="D51" i="8"/>
  <c r="A48" i="8"/>
  <c r="BA38" i="8"/>
  <c r="BA35" i="8"/>
  <c r="D37" i="8"/>
  <c r="BA51" i="8"/>
  <c r="AZ38" i="8"/>
  <c r="AZ35" i="8"/>
  <c r="D22" i="8"/>
  <c r="AY51" i="8"/>
  <c r="AY38" i="8"/>
  <c r="AY35" i="8"/>
  <c r="BA16" i="8"/>
  <c r="AX18" i="8"/>
  <c r="AW51" i="8"/>
  <c r="AX38" i="8"/>
  <c r="AX35" i="8"/>
  <c r="BC18" i="8"/>
  <c r="AZ16" i="8"/>
  <c r="D12" i="8"/>
  <c r="B12" i="8"/>
  <c r="D17" i="8"/>
  <c r="B15" i="8"/>
  <c r="BC15" i="8" s="1"/>
  <c r="AW18" i="8"/>
  <c r="AW16" i="8"/>
  <c r="A51" i="8"/>
  <c r="D50" i="8"/>
  <c r="D48" i="8"/>
  <c r="B45" i="8"/>
  <c r="B17" i="8"/>
  <c r="A15" i="8"/>
  <c r="AW32" i="8"/>
  <c r="A45" i="8"/>
  <c r="A44" i="8"/>
  <c r="B42" i="8"/>
  <c r="BC48" i="8"/>
  <c r="AW48" i="8"/>
  <c r="AX48" i="8"/>
  <c r="BA48" i="8"/>
  <c r="A47" i="8"/>
  <c r="B47" i="8"/>
  <c r="D47" i="8"/>
  <c r="AW44" i="8"/>
  <c r="AY44" i="8"/>
  <c r="AZ44" i="8"/>
  <c r="BA44" i="8"/>
  <c r="BB44" i="8"/>
  <c r="AZ51" i="8"/>
  <c r="BB51" i="8"/>
  <c r="BC51" i="8"/>
  <c r="AX51" i="8"/>
  <c r="BA28" i="8"/>
  <c r="BB28" i="8"/>
  <c r="AZ28" i="8"/>
  <c r="AW28" i="8"/>
  <c r="AX28" i="8"/>
  <c r="AY28" i="8"/>
  <c r="BC28" i="8"/>
  <c r="A27" i="8"/>
  <c r="B27" i="8"/>
  <c r="D27" i="8"/>
  <c r="AZ48" i="8"/>
  <c r="AY48" i="8"/>
  <c r="AW24" i="8"/>
  <c r="AX24" i="8"/>
  <c r="AY24" i="8"/>
  <c r="AZ24" i="8"/>
  <c r="BA24" i="8"/>
  <c r="BB24" i="8"/>
  <c r="BC24" i="8"/>
  <c r="AY40" i="8"/>
  <c r="AW22" i="8"/>
  <c r="AX22" i="8"/>
  <c r="BC16" i="8"/>
  <c r="BB16" i="8"/>
  <c r="AX32" i="8"/>
  <c r="B26" i="8"/>
  <c r="D26" i="8"/>
  <c r="A26" i="8"/>
  <c r="BA17" i="8"/>
  <c r="B46" i="8"/>
  <c r="A46" i="8"/>
  <c r="B36" i="8"/>
  <c r="D36" i="8"/>
  <c r="A36" i="8"/>
  <c r="D31" i="8"/>
  <c r="BA34" i="8"/>
  <c r="D46" i="8"/>
  <c r="B37" i="8"/>
  <c r="BC25" i="8"/>
  <c r="B21" i="8"/>
  <c r="A20" i="8"/>
  <c r="B20" i="8"/>
  <c r="D14" i="8"/>
  <c r="AZ34" i="8"/>
  <c r="B41" i="8"/>
  <c r="BC35" i="8"/>
  <c r="B31" i="8"/>
  <c r="A30" i="8"/>
  <c r="B30" i="8"/>
  <c r="A13" i="8"/>
  <c r="B13" i="8"/>
  <c r="D13" i="8"/>
  <c r="AY34" i="8"/>
  <c r="D49" i="8"/>
  <c r="B49" i="8"/>
  <c r="D40" i="8"/>
  <c r="D34" i="8"/>
  <c r="D30" i="8"/>
  <c r="B14" i="8"/>
  <c r="BC6" i="8"/>
  <c r="BB6" i="8"/>
  <c r="BA42" i="8"/>
  <c r="BC40" i="8"/>
  <c r="AX34" i="8"/>
  <c r="B50" i="8"/>
  <c r="D44" i="8"/>
  <c r="A23" i="8"/>
  <c r="B23" i="8"/>
  <c r="AX11" i="8"/>
  <c r="AY11" i="8"/>
  <c r="AW11" i="8"/>
  <c r="BC5" i="8"/>
  <c r="A4" i="8"/>
  <c r="B4" i="8"/>
  <c r="D4" i="8"/>
  <c r="A33" i="8"/>
  <c r="B33" i="8"/>
  <c r="AY42" i="8"/>
  <c r="BA40" i="8"/>
  <c r="A43" i="8"/>
  <c r="B43" i="8"/>
  <c r="D33" i="8"/>
  <c r="BA18" i="8"/>
  <c r="BB18" i="8"/>
  <c r="AZ18" i="8"/>
  <c r="AZ8" i="8"/>
  <c r="B39" i="8"/>
  <c r="B29" i="8"/>
  <c r="B19" i="8"/>
  <c r="A16" i="8"/>
  <c r="A6" i="8"/>
  <c r="D7" i="8"/>
  <c r="B7" i="8"/>
  <c r="D3" i="8"/>
  <c r="D16" i="8"/>
  <c r="B10" i="8"/>
  <c r="D6" i="8"/>
  <c r="AX12" i="8"/>
  <c r="BB8" i="8"/>
  <c r="B3" i="8"/>
  <c r="AM62" i="4" a="1"/>
  <c r="AM62" i="4" s="1"/>
  <c r="AL62" i="4" a="1"/>
  <c r="AL62" i="4" s="1"/>
  <c r="AK62" i="4" a="1"/>
  <c r="AK62" i="4" s="1"/>
  <c r="AJ62" i="4" a="1"/>
  <c r="AJ62" i="4" s="1"/>
  <c r="AI62" i="4" a="1"/>
  <c r="AI62" i="4" s="1"/>
  <c r="AH62" i="4" a="1"/>
  <c r="AH62" i="4" s="1"/>
  <c r="AG62" i="4" a="1"/>
  <c r="AG62" i="4" s="1"/>
  <c r="AM61" i="4" a="1"/>
  <c r="AM61" i="4" s="1"/>
  <c r="AL61" i="4" a="1"/>
  <c r="AL61" i="4" s="1"/>
  <c r="AK61" i="4" a="1"/>
  <c r="AK61" i="4" s="1"/>
  <c r="AJ61" i="4" a="1"/>
  <c r="AJ61" i="4" s="1"/>
  <c r="AI61" i="4" a="1"/>
  <c r="AI61" i="4" s="1"/>
  <c r="AH61" i="4" a="1"/>
  <c r="AH61" i="4" s="1"/>
  <c r="AG61" i="4" a="1"/>
  <c r="AG61" i="4" s="1"/>
  <c r="AM60" i="4" a="1"/>
  <c r="AM60" i="4" s="1"/>
  <c r="AL60" i="4" a="1"/>
  <c r="AL60" i="4" s="1"/>
  <c r="AK60" i="4" a="1"/>
  <c r="AK60" i="4" s="1"/>
  <c r="AJ60" i="4" a="1"/>
  <c r="AJ60" i="4" s="1"/>
  <c r="AI60" i="4" a="1"/>
  <c r="AI60" i="4" s="1"/>
  <c r="AH60" i="4" a="1"/>
  <c r="AH60" i="4" s="1"/>
  <c r="AG60" i="4" a="1"/>
  <c r="AG60" i="4" s="1"/>
  <c r="AM59" i="4" a="1"/>
  <c r="AM59" i="4" s="1"/>
  <c r="AL59" i="4" a="1"/>
  <c r="AL59" i="4" s="1"/>
  <c r="AK59" i="4" a="1"/>
  <c r="AK59" i="4" s="1"/>
  <c r="AJ59" i="4" a="1"/>
  <c r="AJ59" i="4" s="1"/>
  <c r="AI59" i="4" a="1"/>
  <c r="AI59" i="4" s="1"/>
  <c r="AH59" i="4" a="1"/>
  <c r="AH59" i="4" s="1"/>
  <c r="AG59" i="4" a="1"/>
  <c r="AG59" i="4" s="1"/>
  <c r="AM58" i="4" a="1"/>
  <c r="AM58" i="4" s="1"/>
  <c r="AL58" i="4" a="1"/>
  <c r="AL58" i="4" s="1"/>
  <c r="AK58" i="4" a="1"/>
  <c r="AK58" i="4" s="1"/>
  <c r="AJ58" i="4" a="1"/>
  <c r="AJ58" i="4" s="1"/>
  <c r="AI58" i="4" a="1"/>
  <c r="AI58" i="4" s="1"/>
  <c r="AH58" i="4" a="1"/>
  <c r="AH58" i="4" s="1"/>
  <c r="AG58" i="4" a="1"/>
  <c r="AG58" i="4" s="1"/>
  <c r="AM57" i="4" a="1"/>
  <c r="AM57" i="4" s="1"/>
  <c r="AL57" i="4" a="1"/>
  <c r="AL57" i="4" s="1"/>
  <c r="AK57" i="4" a="1"/>
  <c r="AK57" i="4" s="1"/>
  <c r="AJ57" i="4" a="1"/>
  <c r="AJ57" i="4" s="1"/>
  <c r="AI57" i="4" a="1"/>
  <c r="AI57" i="4" s="1"/>
  <c r="AH57" i="4" a="1"/>
  <c r="AH57" i="4" s="1"/>
  <c r="AG57" i="4" a="1"/>
  <c r="AG57" i="4" s="1"/>
  <c r="AM56" i="4" a="1"/>
  <c r="AM56" i="4" s="1"/>
  <c r="AL56" i="4" a="1"/>
  <c r="AL56" i="4" s="1"/>
  <c r="AK56" i="4" a="1"/>
  <c r="AK56" i="4" s="1"/>
  <c r="AJ56" i="4" a="1"/>
  <c r="AJ56" i="4" s="1"/>
  <c r="AI56" i="4" a="1"/>
  <c r="AI56" i="4" s="1"/>
  <c r="AH56" i="4" a="1"/>
  <c r="AH56" i="4" s="1"/>
  <c r="AG56" i="4" a="1"/>
  <c r="AG56" i="4" s="1"/>
  <c r="AM55" i="4" a="1"/>
  <c r="AM55" i="4" s="1"/>
  <c r="AL55" i="4" a="1"/>
  <c r="AL55" i="4" s="1"/>
  <c r="AK55" i="4" a="1"/>
  <c r="AK55" i="4" s="1"/>
  <c r="AJ55" i="4" a="1"/>
  <c r="AJ55" i="4" s="1"/>
  <c r="AI55" i="4" a="1"/>
  <c r="AI55" i="4" s="1"/>
  <c r="AH55" i="4" a="1"/>
  <c r="AH55" i="4" s="1"/>
  <c r="AG55" i="4" a="1"/>
  <c r="AG55" i="4" s="1"/>
  <c r="AM54" i="4" a="1"/>
  <c r="AM54" i="4" s="1"/>
  <c r="AL54" i="4" a="1"/>
  <c r="AL54" i="4" s="1"/>
  <c r="AK54" i="4" a="1"/>
  <c r="AK54" i="4" s="1"/>
  <c r="AJ54" i="4" a="1"/>
  <c r="AJ54" i="4" s="1"/>
  <c r="AI54" i="4" a="1"/>
  <c r="AI54" i="4" s="1"/>
  <c r="AH54" i="4" a="1"/>
  <c r="AH54" i="4" s="1"/>
  <c r="AG54" i="4" a="1"/>
  <c r="AG54" i="4" s="1"/>
  <c r="AM53" i="4" a="1"/>
  <c r="AM53" i="4" s="1"/>
  <c r="AL53" i="4" a="1"/>
  <c r="AL53" i="4" s="1"/>
  <c r="AK53" i="4" a="1"/>
  <c r="AK53" i="4" s="1"/>
  <c r="AJ53" i="4" a="1"/>
  <c r="AJ53" i="4" s="1"/>
  <c r="AI53" i="4" a="1"/>
  <c r="AI53" i="4" s="1"/>
  <c r="AH53" i="4" a="1"/>
  <c r="AH53" i="4" s="1"/>
  <c r="AG53" i="4" a="1"/>
  <c r="AG53" i="4" s="1"/>
  <c r="AM52" i="4" a="1"/>
  <c r="AM52" i="4" s="1"/>
  <c r="AL52" i="4" a="1"/>
  <c r="AL52" i="4" s="1"/>
  <c r="AK52" i="4" a="1"/>
  <c r="AK52" i="4" s="1"/>
  <c r="AJ52" i="4" a="1"/>
  <c r="AJ52" i="4" s="1"/>
  <c r="AI52" i="4" a="1"/>
  <c r="AI52" i="4" s="1"/>
  <c r="AH52" i="4" a="1"/>
  <c r="AH52" i="4" s="1"/>
  <c r="AG52" i="4" a="1"/>
  <c r="AG52" i="4" s="1"/>
  <c r="AM51" i="4" a="1"/>
  <c r="AM51" i="4" s="1"/>
  <c r="AL51" i="4" a="1"/>
  <c r="AL51" i="4" s="1"/>
  <c r="AK51" i="4" a="1"/>
  <c r="AK51" i="4" s="1"/>
  <c r="AJ51" i="4" a="1"/>
  <c r="AJ51" i="4" s="1"/>
  <c r="AI51" i="4" a="1"/>
  <c r="AI51" i="4" s="1"/>
  <c r="AH51" i="4" a="1"/>
  <c r="AH51" i="4" s="1"/>
  <c r="AG51" i="4" a="1"/>
  <c r="AG51" i="4" s="1"/>
  <c r="AM50" i="4" a="1"/>
  <c r="AM50" i="4" s="1"/>
  <c r="AL50" i="4" a="1"/>
  <c r="AL50" i="4" s="1"/>
  <c r="AK50" i="4" a="1"/>
  <c r="AK50" i="4" s="1"/>
  <c r="AJ50" i="4" a="1"/>
  <c r="AJ50" i="4" s="1"/>
  <c r="AI50" i="4" a="1"/>
  <c r="AI50" i="4" s="1"/>
  <c r="AH50" i="4" a="1"/>
  <c r="AH50" i="4" s="1"/>
  <c r="AG50" i="4" a="1"/>
  <c r="AG50" i="4" s="1"/>
  <c r="AM49" i="4" a="1"/>
  <c r="AM49" i="4" s="1"/>
  <c r="AL49" i="4" a="1"/>
  <c r="AL49" i="4" s="1"/>
  <c r="AK49" i="4" a="1"/>
  <c r="AK49" i="4" s="1"/>
  <c r="AJ49" i="4" a="1"/>
  <c r="AJ49" i="4" s="1"/>
  <c r="AI49" i="4" a="1"/>
  <c r="AI49" i="4" s="1"/>
  <c r="AH49" i="4" a="1"/>
  <c r="AH49" i="4" s="1"/>
  <c r="AG49" i="4" a="1"/>
  <c r="AG49" i="4" s="1"/>
  <c r="AM48" i="4" a="1"/>
  <c r="AM48" i="4" s="1"/>
  <c r="AL48" i="4" a="1"/>
  <c r="AL48" i="4" s="1"/>
  <c r="AK48" i="4" a="1"/>
  <c r="AK48" i="4" s="1"/>
  <c r="AJ48" i="4" a="1"/>
  <c r="AJ48" i="4" s="1"/>
  <c r="AI48" i="4" a="1"/>
  <c r="AI48" i="4" s="1"/>
  <c r="AH48" i="4" a="1"/>
  <c r="AH48" i="4" s="1"/>
  <c r="AG48" i="4" a="1"/>
  <c r="AG48" i="4" s="1"/>
  <c r="AM47" i="4" a="1"/>
  <c r="AM47" i="4" s="1"/>
  <c r="AL47" i="4" a="1"/>
  <c r="AL47" i="4" s="1"/>
  <c r="AK47" i="4" a="1"/>
  <c r="AK47" i="4" s="1"/>
  <c r="AJ47" i="4" a="1"/>
  <c r="AJ47" i="4" s="1"/>
  <c r="AI47" i="4" a="1"/>
  <c r="AI47" i="4" s="1"/>
  <c r="AH47" i="4" a="1"/>
  <c r="AH47" i="4" s="1"/>
  <c r="AG47" i="4" a="1"/>
  <c r="AG47" i="4" s="1"/>
  <c r="AM46" i="4" a="1"/>
  <c r="AM46" i="4" s="1"/>
  <c r="AL46" i="4" a="1"/>
  <c r="AL46" i="4" s="1"/>
  <c r="AK46" i="4" a="1"/>
  <c r="AK46" i="4" s="1"/>
  <c r="AJ46" i="4" a="1"/>
  <c r="AJ46" i="4" s="1"/>
  <c r="AI46" i="4" a="1"/>
  <c r="AI46" i="4" s="1"/>
  <c r="AH46" i="4" a="1"/>
  <c r="AH46" i="4" s="1"/>
  <c r="AG46" i="4" a="1"/>
  <c r="AG46" i="4" s="1"/>
  <c r="AM45" i="4" a="1"/>
  <c r="AM45" i="4" s="1"/>
  <c r="AL45" i="4" a="1"/>
  <c r="AL45" i="4" s="1"/>
  <c r="AK45" i="4" a="1"/>
  <c r="AK45" i="4" s="1"/>
  <c r="AJ45" i="4" a="1"/>
  <c r="AJ45" i="4" s="1"/>
  <c r="AI45" i="4" a="1"/>
  <c r="AI45" i="4" s="1"/>
  <c r="AH45" i="4" a="1"/>
  <c r="AH45" i="4" s="1"/>
  <c r="AG45" i="4" a="1"/>
  <c r="AG45" i="4" s="1"/>
  <c r="AM44" i="4" a="1"/>
  <c r="AM44" i="4" s="1"/>
  <c r="AL44" i="4" a="1"/>
  <c r="AL44" i="4" s="1"/>
  <c r="AK44" i="4" a="1"/>
  <c r="AK44" i="4" s="1"/>
  <c r="AJ44" i="4" a="1"/>
  <c r="AJ44" i="4" s="1"/>
  <c r="AI44" i="4" a="1"/>
  <c r="AI44" i="4" s="1"/>
  <c r="AH44" i="4" a="1"/>
  <c r="AH44" i="4" s="1"/>
  <c r="AG44" i="4" a="1"/>
  <c r="AG44" i="4" s="1"/>
  <c r="AM43" i="4" a="1"/>
  <c r="AM43" i="4" s="1"/>
  <c r="AL43" i="4" a="1"/>
  <c r="AL43" i="4" s="1"/>
  <c r="AK43" i="4" a="1"/>
  <c r="AK43" i="4" s="1"/>
  <c r="AJ43" i="4" a="1"/>
  <c r="AJ43" i="4" s="1"/>
  <c r="AI43" i="4" a="1"/>
  <c r="AI43" i="4" s="1"/>
  <c r="AH43" i="4" a="1"/>
  <c r="AH43" i="4" s="1"/>
  <c r="AG43" i="4" a="1"/>
  <c r="AG43" i="4" s="1"/>
  <c r="AM42" i="4" a="1"/>
  <c r="AM42" i="4" s="1"/>
  <c r="AL42" i="4" a="1"/>
  <c r="AL42" i="4" s="1"/>
  <c r="AK42" i="4" a="1"/>
  <c r="AK42" i="4" s="1"/>
  <c r="AJ42" i="4" a="1"/>
  <c r="AJ42" i="4" s="1"/>
  <c r="AI42" i="4" a="1"/>
  <c r="AI42" i="4" s="1"/>
  <c r="AH42" i="4" a="1"/>
  <c r="AH42" i="4" s="1"/>
  <c r="AG42" i="4" a="1"/>
  <c r="AG42" i="4" s="1"/>
  <c r="AM41" i="4" a="1"/>
  <c r="AM41" i="4" s="1"/>
  <c r="AL41" i="4" a="1"/>
  <c r="AL41" i="4" s="1"/>
  <c r="AK41" i="4" a="1"/>
  <c r="AK41" i="4" s="1"/>
  <c r="AJ41" i="4" a="1"/>
  <c r="AJ41" i="4" s="1"/>
  <c r="AI41" i="4" a="1"/>
  <c r="AI41" i="4" s="1"/>
  <c r="AH41" i="4" a="1"/>
  <c r="AH41" i="4" s="1"/>
  <c r="AG41" i="4" a="1"/>
  <c r="AG41" i="4" s="1"/>
  <c r="AM40" i="4" a="1"/>
  <c r="AM40" i="4" s="1"/>
  <c r="AL40" i="4" a="1"/>
  <c r="AL40" i="4" s="1"/>
  <c r="AK40" i="4" a="1"/>
  <c r="AK40" i="4" s="1"/>
  <c r="AJ40" i="4" a="1"/>
  <c r="AJ40" i="4" s="1"/>
  <c r="AI40" i="4" a="1"/>
  <c r="AI40" i="4" s="1"/>
  <c r="AH40" i="4" a="1"/>
  <c r="AH40" i="4" s="1"/>
  <c r="AG40" i="4" a="1"/>
  <c r="AG40" i="4" s="1"/>
  <c r="AM39" i="4" a="1"/>
  <c r="AM39" i="4" s="1"/>
  <c r="AL39" i="4" a="1"/>
  <c r="AL39" i="4" s="1"/>
  <c r="AK39" i="4" a="1"/>
  <c r="AK39" i="4" s="1"/>
  <c r="AJ39" i="4" a="1"/>
  <c r="AJ39" i="4" s="1"/>
  <c r="AI39" i="4" a="1"/>
  <c r="AI39" i="4" s="1"/>
  <c r="AH39" i="4" a="1"/>
  <c r="AH39" i="4" s="1"/>
  <c r="AG39" i="4" a="1"/>
  <c r="AG39" i="4" s="1"/>
  <c r="AM38" i="4" a="1"/>
  <c r="AM38" i="4" s="1"/>
  <c r="AL38" i="4" a="1"/>
  <c r="AL38" i="4" s="1"/>
  <c r="AK38" i="4" a="1"/>
  <c r="AK38" i="4" s="1"/>
  <c r="AJ38" i="4" a="1"/>
  <c r="AJ38" i="4" s="1"/>
  <c r="AI38" i="4" a="1"/>
  <c r="AI38" i="4" s="1"/>
  <c r="AH38" i="4" a="1"/>
  <c r="AH38" i="4" s="1"/>
  <c r="AG38" i="4" a="1"/>
  <c r="AG38" i="4" s="1"/>
  <c r="AM37" i="4" a="1"/>
  <c r="AM37" i="4" s="1"/>
  <c r="AL37" i="4" a="1"/>
  <c r="AL37" i="4" s="1"/>
  <c r="AK37" i="4" a="1"/>
  <c r="AK37" i="4" s="1"/>
  <c r="AJ37" i="4" a="1"/>
  <c r="AJ37" i="4" s="1"/>
  <c r="AI37" i="4" a="1"/>
  <c r="AI37" i="4" s="1"/>
  <c r="AH37" i="4" a="1"/>
  <c r="AH37" i="4" s="1"/>
  <c r="AG37" i="4" a="1"/>
  <c r="AG37" i="4" s="1"/>
  <c r="AM36" i="4" a="1"/>
  <c r="AM36" i="4" s="1"/>
  <c r="AL36" i="4" a="1"/>
  <c r="AL36" i="4" s="1"/>
  <c r="AK36" i="4" a="1"/>
  <c r="AK36" i="4" s="1"/>
  <c r="AJ36" i="4" a="1"/>
  <c r="AJ36" i="4" s="1"/>
  <c r="AI36" i="4" a="1"/>
  <c r="AI36" i="4" s="1"/>
  <c r="AH36" i="4" a="1"/>
  <c r="AH36" i="4" s="1"/>
  <c r="AG36" i="4" a="1"/>
  <c r="AG36" i="4" s="1"/>
  <c r="AM35" i="4" a="1"/>
  <c r="AM35" i="4" s="1"/>
  <c r="AL35" i="4" a="1"/>
  <c r="AL35" i="4" s="1"/>
  <c r="AK35" i="4" a="1"/>
  <c r="AK35" i="4" s="1"/>
  <c r="AJ35" i="4" a="1"/>
  <c r="AJ35" i="4" s="1"/>
  <c r="AI35" i="4" a="1"/>
  <c r="AI35" i="4" s="1"/>
  <c r="AH35" i="4" a="1"/>
  <c r="AH35" i="4" s="1"/>
  <c r="AG35" i="4" a="1"/>
  <c r="AG35" i="4" s="1"/>
  <c r="AM34" i="4" a="1"/>
  <c r="AM34" i="4" s="1"/>
  <c r="AL34" i="4" a="1"/>
  <c r="AL34" i="4" s="1"/>
  <c r="AK34" i="4" a="1"/>
  <c r="AK34" i="4" s="1"/>
  <c r="AJ34" i="4" a="1"/>
  <c r="AJ34" i="4" s="1"/>
  <c r="AI34" i="4" a="1"/>
  <c r="AI34" i="4" s="1"/>
  <c r="AH34" i="4" a="1"/>
  <c r="AH34" i="4" s="1"/>
  <c r="AG34" i="4" a="1"/>
  <c r="AG34" i="4" s="1"/>
  <c r="AM33" i="4" a="1"/>
  <c r="AM33" i="4" s="1"/>
  <c r="AL33" i="4" a="1"/>
  <c r="AL33" i="4" s="1"/>
  <c r="AK33" i="4" a="1"/>
  <c r="AK33" i="4" s="1"/>
  <c r="AJ33" i="4" a="1"/>
  <c r="AJ33" i="4" s="1"/>
  <c r="AI33" i="4" a="1"/>
  <c r="AI33" i="4" s="1"/>
  <c r="AH33" i="4" a="1"/>
  <c r="AH33" i="4" s="1"/>
  <c r="AG33" i="4" a="1"/>
  <c r="AG33" i="4" s="1"/>
  <c r="AM32" i="4" a="1"/>
  <c r="AM32" i="4" s="1"/>
  <c r="AL32" i="4" a="1"/>
  <c r="AL32" i="4" s="1"/>
  <c r="AK32" i="4" a="1"/>
  <c r="AK32" i="4" s="1"/>
  <c r="AJ32" i="4" a="1"/>
  <c r="AJ32" i="4" s="1"/>
  <c r="AI32" i="4" a="1"/>
  <c r="AI32" i="4" s="1"/>
  <c r="AH32" i="4" a="1"/>
  <c r="AH32" i="4" s="1"/>
  <c r="AG32" i="4" a="1"/>
  <c r="AG32" i="4" s="1"/>
  <c r="AM31" i="4" a="1"/>
  <c r="AM31" i="4" s="1"/>
  <c r="AL31" i="4" a="1"/>
  <c r="AL31" i="4" s="1"/>
  <c r="AK31" i="4" a="1"/>
  <c r="AK31" i="4" s="1"/>
  <c r="AJ31" i="4" a="1"/>
  <c r="AJ31" i="4" s="1"/>
  <c r="AI31" i="4" a="1"/>
  <c r="AI31" i="4" s="1"/>
  <c r="AH31" i="4" a="1"/>
  <c r="AH31" i="4" s="1"/>
  <c r="AG31" i="4" a="1"/>
  <c r="AG31" i="4" s="1"/>
  <c r="AM30" i="4" a="1"/>
  <c r="AM30" i="4" s="1"/>
  <c r="AL30" i="4" a="1"/>
  <c r="AL30" i="4" s="1"/>
  <c r="AK30" i="4" a="1"/>
  <c r="AK30" i="4" s="1"/>
  <c r="AJ30" i="4" a="1"/>
  <c r="AJ30" i="4" s="1"/>
  <c r="AI30" i="4" a="1"/>
  <c r="AI30" i="4" s="1"/>
  <c r="AH30" i="4" a="1"/>
  <c r="AH30" i="4" s="1"/>
  <c r="AG30" i="4" a="1"/>
  <c r="AG30" i="4" s="1"/>
  <c r="AM29" i="4" a="1"/>
  <c r="AM29" i="4" s="1"/>
  <c r="AL29" i="4" a="1"/>
  <c r="AL29" i="4" s="1"/>
  <c r="AK29" i="4" a="1"/>
  <c r="AK29" i="4" s="1"/>
  <c r="AJ29" i="4" a="1"/>
  <c r="AJ29" i="4" s="1"/>
  <c r="AI29" i="4" a="1"/>
  <c r="AI29" i="4" s="1"/>
  <c r="AH29" i="4" a="1"/>
  <c r="AH29" i="4" s="1"/>
  <c r="AG29" i="4" a="1"/>
  <c r="AG29" i="4" s="1"/>
  <c r="AM28" i="4" a="1"/>
  <c r="AM28" i="4" s="1"/>
  <c r="AL28" i="4" a="1"/>
  <c r="AL28" i="4" s="1"/>
  <c r="AK28" i="4" a="1"/>
  <c r="AK28" i="4" s="1"/>
  <c r="AJ28" i="4" a="1"/>
  <c r="AJ28" i="4" s="1"/>
  <c r="AI28" i="4" a="1"/>
  <c r="AI28" i="4" s="1"/>
  <c r="AH28" i="4" a="1"/>
  <c r="AH28" i="4" s="1"/>
  <c r="AG28" i="4" a="1"/>
  <c r="AG28" i="4" s="1"/>
  <c r="AM27" i="4" a="1"/>
  <c r="AM27" i="4" s="1"/>
  <c r="AL27" i="4" a="1"/>
  <c r="AL27" i="4" s="1"/>
  <c r="AK27" i="4" a="1"/>
  <c r="AK27" i="4" s="1"/>
  <c r="AJ27" i="4" a="1"/>
  <c r="AJ27" i="4" s="1"/>
  <c r="AI27" i="4" a="1"/>
  <c r="AI27" i="4" s="1"/>
  <c r="AH27" i="4" a="1"/>
  <c r="AH27" i="4" s="1"/>
  <c r="AG27" i="4" a="1"/>
  <c r="AG27" i="4" s="1"/>
  <c r="AM26" i="4" a="1"/>
  <c r="AM26" i="4" s="1"/>
  <c r="AL26" i="4" a="1"/>
  <c r="AL26" i="4" s="1"/>
  <c r="AK26" i="4" a="1"/>
  <c r="AK26" i="4" s="1"/>
  <c r="AJ26" i="4" a="1"/>
  <c r="AJ26" i="4" s="1"/>
  <c r="AI26" i="4" a="1"/>
  <c r="AI26" i="4" s="1"/>
  <c r="AH26" i="4" a="1"/>
  <c r="AH26" i="4" s="1"/>
  <c r="AG26" i="4" a="1"/>
  <c r="AG26" i="4" s="1"/>
  <c r="AM25" i="4" a="1"/>
  <c r="AM25" i="4" s="1"/>
  <c r="AL25" i="4" a="1"/>
  <c r="AL25" i="4" s="1"/>
  <c r="AK25" i="4" a="1"/>
  <c r="AK25" i="4" s="1"/>
  <c r="AJ25" i="4" a="1"/>
  <c r="AJ25" i="4" s="1"/>
  <c r="AI25" i="4" a="1"/>
  <c r="AI25" i="4" s="1"/>
  <c r="AH25" i="4" a="1"/>
  <c r="AH25" i="4" s="1"/>
  <c r="AG25" i="4" a="1"/>
  <c r="AG25" i="4" s="1"/>
  <c r="AM24" i="4" a="1"/>
  <c r="AM24" i="4" s="1"/>
  <c r="AL24" i="4" a="1"/>
  <c r="AL24" i="4" s="1"/>
  <c r="AK24" i="4" a="1"/>
  <c r="AK24" i="4" s="1"/>
  <c r="AJ24" i="4" a="1"/>
  <c r="AJ24" i="4" s="1"/>
  <c r="AI24" i="4" a="1"/>
  <c r="AI24" i="4" s="1"/>
  <c r="AH24" i="4" a="1"/>
  <c r="AH24" i="4" s="1"/>
  <c r="AG24" i="4" a="1"/>
  <c r="AG24" i="4" s="1"/>
  <c r="AM23" i="4" a="1"/>
  <c r="AM23" i="4" s="1"/>
  <c r="AL23" i="4" a="1"/>
  <c r="AL23" i="4" s="1"/>
  <c r="AK23" i="4" a="1"/>
  <c r="AK23" i="4" s="1"/>
  <c r="AJ23" i="4" a="1"/>
  <c r="AJ23" i="4" s="1"/>
  <c r="AI23" i="4" a="1"/>
  <c r="AI23" i="4" s="1"/>
  <c r="AH23" i="4" a="1"/>
  <c r="AH23" i="4" s="1"/>
  <c r="AG23" i="4" a="1"/>
  <c r="AG23" i="4" s="1"/>
  <c r="AM22" i="4" a="1"/>
  <c r="AM22" i="4" s="1"/>
  <c r="AL22" i="4" a="1"/>
  <c r="AL22" i="4" s="1"/>
  <c r="AK22" i="4" a="1"/>
  <c r="AK22" i="4" s="1"/>
  <c r="AJ22" i="4" a="1"/>
  <c r="AJ22" i="4" s="1"/>
  <c r="AI22" i="4" a="1"/>
  <c r="AI22" i="4" s="1"/>
  <c r="AH22" i="4" a="1"/>
  <c r="AH22" i="4" s="1"/>
  <c r="AG22" i="4" a="1"/>
  <c r="AG22" i="4" s="1"/>
  <c r="AM21" i="4" a="1"/>
  <c r="AM21" i="4" s="1"/>
  <c r="AL21" i="4" a="1"/>
  <c r="AL21" i="4" s="1"/>
  <c r="AK21" i="4" a="1"/>
  <c r="AK21" i="4" s="1"/>
  <c r="AJ21" i="4" a="1"/>
  <c r="AJ21" i="4" s="1"/>
  <c r="AI21" i="4" a="1"/>
  <c r="AI21" i="4" s="1"/>
  <c r="AH21" i="4" a="1"/>
  <c r="AH21" i="4" s="1"/>
  <c r="AG21" i="4" a="1"/>
  <c r="AG21" i="4" s="1"/>
  <c r="AM20" i="4" a="1"/>
  <c r="AM20" i="4" s="1"/>
  <c r="AL20" i="4" a="1"/>
  <c r="AL20" i="4" s="1"/>
  <c r="AK20" i="4" a="1"/>
  <c r="AK20" i="4" s="1"/>
  <c r="AJ20" i="4" a="1"/>
  <c r="AJ20" i="4" s="1"/>
  <c r="AI20" i="4" a="1"/>
  <c r="AI20" i="4" s="1"/>
  <c r="AH20" i="4" a="1"/>
  <c r="AH20" i="4" s="1"/>
  <c r="AG20" i="4" a="1"/>
  <c r="AG20" i="4" s="1"/>
  <c r="AM19" i="4" a="1"/>
  <c r="AM19" i="4" s="1"/>
  <c r="AL19" i="4" a="1"/>
  <c r="AL19" i="4" s="1"/>
  <c r="AK19" i="4" a="1"/>
  <c r="AK19" i="4" s="1"/>
  <c r="AJ19" i="4" a="1"/>
  <c r="AJ19" i="4" s="1"/>
  <c r="AI19" i="4" a="1"/>
  <c r="AI19" i="4" s="1"/>
  <c r="AH19" i="4" a="1"/>
  <c r="AH19" i="4" s="1"/>
  <c r="AG19" i="4" a="1"/>
  <c r="AG19" i="4" s="1"/>
  <c r="AM18" i="4" a="1"/>
  <c r="AM18" i="4" s="1"/>
  <c r="AL18" i="4" a="1"/>
  <c r="AL18" i="4" s="1"/>
  <c r="AK18" i="4" a="1"/>
  <c r="AK18" i="4" s="1"/>
  <c r="AJ18" i="4" a="1"/>
  <c r="AJ18" i="4" s="1"/>
  <c r="AI18" i="4" a="1"/>
  <c r="AI18" i="4" s="1"/>
  <c r="AH18" i="4" a="1"/>
  <c r="AH18" i="4" s="1"/>
  <c r="AG18" i="4" a="1"/>
  <c r="AG18" i="4" s="1"/>
  <c r="AM17" i="4" a="1"/>
  <c r="AM17" i="4" s="1"/>
  <c r="AL17" i="4" a="1"/>
  <c r="AL17" i="4" s="1"/>
  <c r="AK17" i="4" a="1"/>
  <c r="AK17" i="4" s="1"/>
  <c r="AJ17" i="4" a="1"/>
  <c r="AJ17" i="4" s="1"/>
  <c r="AI17" i="4" a="1"/>
  <c r="AI17" i="4" s="1"/>
  <c r="AH17" i="4" a="1"/>
  <c r="AH17" i="4" s="1"/>
  <c r="AG17" i="4" a="1"/>
  <c r="AG17" i="4" s="1"/>
  <c r="AM16" i="4" a="1"/>
  <c r="AM16" i="4" s="1"/>
  <c r="AL16" i="4" a="1"/>
  <c r="AL16" i="4" s="1"/>
  <c r="AK16" i="4" a="1"/>
  <c r="AK16" i="4" s="1"/>
  <c r="AJ16" i="4" a="1"/>
  <c r="AJ16" i="4" s="1"/>
  <c r="AI16" i="4" a="1"/>
  <c r="AI16" i="4" s="1"/>
  <c r="AH16" i="4" a="1"/>
  <c r="AH16" i="4" s="1"/>
  <c r="AG16" i="4" a="1"/>
  <c r="AG16" i="4" s="1"/>
  <c r="AM15" i="4" a="1"/>
  <c r="AM15" i="4" s="1"/>
  <c r="AL15" i="4" a="1"/>
  <c r="AL15" i="4" s="1"/>
  <c r="AK15" i="4" a="1"/>
  <c r="AK15" i="4" s="1"/>
  <c r="AJ15" i="4" a="1"/>
  <c r="AJ15" i="4" s="1"/>
  <c r="AI15" i="4" a="1"/>
  <c r="AI15" i="4" s="1"/>
  <c r="AH15" i="4" a="1"/>
  <c r="AH15" i="4" s="1"/>
  <c r="AG15" i="4" a="1"/>
  <c r="AG15" i="4" s="1"/>
  <c r="AM14" i="4" a="1"/>
  <c r="AM14" i="4" s="1"/>
  <c r="AL14" i="4" a="1"/>
  <c r="AL14" i="4" s="1"/>
  <c r="AK14" i="4" a="1"/>
  <c r="AK14" i="4" s="1"/>
  <c r="AJ14" i="4" a="1"/>
  <c r="AJ14" i="4" s="1"/>
  <c r="AI14" i="4" a="1"/>
  <c r="AI14" i="4" s="1"/>
  <c r="AH14" i="4" a="1"/>
  <c r="AH14" i="4" s="1"/>
  <c r="AG14" i="4" a="1"/>
  <c r="AG14" i="4" s="1"/>
  <c r="AM13" i="4" a="1"/>
  <c r="AM13" i="4" s="1"/>
  <c r="AL13" i="4" a="1"/>
  <c r="AL13" i="4" s="1"/>
  <c r="AK13" i="4" a="1"/>
  <c r="AK13" i="4" s="1"/>
  <c r="AJ13" i="4" a="1"/>
  <c r="AJ13" i="4" s="1"/>
  <c r="AI13" i="4" a="1"/>
  <c r="AI13" i="4" s="1"/>
  <c r="AH13" i="4" a="1"/>
  <c r="AH13" i="4" s="1"/>
  <c r="AG13" i="4" a="1"/>
  <c r="AG13" i="4" s="1"/>
  <c r="M62" i="10"/>
  <c r="L62" i="10"/>
  <c r="N62" i="10" s="1"/>
  <c r="G62" i="10"/>
  <c r="D62" i="10"/>
  <c r="M61" i="10"/>
  <c r="L61" i="10"/>
  <c r="N61" i="10" s="1"/>
  <c r="G61" i="10"/>
  <c r="D61" i="10"/>
  <c r="B61" i="10" s="1"/>
  <c r="M60" i="10"/>
  <c r="L60" i="10"/>
  <c r="N60" i="10" s="1"/>
  <c r="G60" i="10"/>
  <c r="D60" i="10"/>
  <c r="M59" i="10"/>
  <c r="L59" i="10"/>
  <c r="N59" i="10" s="1"/>
  <c r="G59" i="10"/>
  <c r="D59" i="10"/>
  <c r="M58" i="10"/>
  <c r="L58" i="10"/>
  <c r="N58" i="10" s="1"/>
  <c r="G58" i="10"/>
  <c r="D58" i="10"/>
  <c r="F58" i="10" s="1"/>
  <c r="M57" i="10"/>
  <c r="L57" i="10"/>
  <c r="N57" i="10" s="1"/>
  <c r="G57" i="10"/>
  <c r="D57" i="10"/>
  <c r="B57" i="10" s="1"/>
  <c r="M56" i="10"/>
  <c r="L56" i="10"/>
  <c r="N56" i="10" s="1"/>
  <c r="G56" i="10"/>
  <c r="D56" i="10"/>
  <c r="M55" i="10"/>
  <c r="L55" i="10"/>
  <c r="N55" i="10" s="1"/>
  <c r="G55" i="10"/>
  <c r="D55" i="10"/>
  <c r="M54" i="10"/>
  <c r="L54" i="10"/>
  <c r="N54" i="10" s="1"/>
  <c r="G54" i="10"/>
  <c r="D54" i="10"/>
  <c r="E54" i="10" s="1"/>
  <c r="M53" i="10"/>
  <c r="L53" i="10"/>
  <c r="N53" i="10" s="1"/>
  <c r="G53" i="10"/>
  <c r="D53" i="10"/>
  <c r="F53" i="10" s="1"/>
  <c r="M52" i="10"/>
  <c r="L52" i="10"/>
  <c r="N52" i="10" s="1"/>
  <c r="G52" i="10"/>
  <c r="D52" i="10"/>
  <c r="B52" i="10" s="1"/>
  <c r="M51" i="10"/>
  <c r="L51" i="10"/>
  <c r="N51" i="10" s="1"/>
  <c r="G51" i="10"/>
  <c r="D51" i="10"/>
  <c r="M50" i="10"/>
  <c r="L50" i="10"/>
  <c r="N50" i="10" s="1"/>
  <c r="G50" i="10"/>
  <c r="D50" i="10"/>
  <c r="M49" i="10"/>
  <c r="L49" i="10"/>
  <c r="N49" i="10" s="1"/>
  <c r="G49" i="10"/>
  <c r="D49" i="10"/>
  <c r="E49" i="10" s="1"/>
  <c r="M48" i="10"/>
  <c r="L48" i="10"/>
  <c r="N48" i="10" s="1"/>
  <c r="G48" i="10"/>
  <c r="D48" i="10"/>
  <c r="F48" i="10" s="1"/>
  <c r="M47" i="10"/>
  <c r="L47" i="10"/>
  <c r="N47" i="10" s="1"/>
  <c r="G47" i="10"/>
  <c r="D47" i="10"/>
  <c r="B47" i="10" s="1"/>
  <c r="M46" i="10"/>
  <c r="L46" i="10"/>
  <c r="N46" i="10" s="1"/>
  <c r="G46" i="10"/>
  <c r="D46" i="10"/>
  <c r="B46" i="10" s="1"/>
  <c r="M45" i="10"/>
  <c r="L45" i="10"/>
  <c r="N45" i="10" s="1"/>
  <c r="G45" i="10"/>
  <c r="D45" i="10"/>
  <c r="M44" i="10"/>
  <c r="L44" i="10"/>
  <c r="N44" i="10" s="1"/>
  <c r="G44" i="10"/>
  <c r="D44" i="10"/>
  <c r="E44" i="10" s="1"/>
  <c r="M43" i="10"/>
  <c r="L43" i="10"/>
  <c r="N43" i="10" s="1"/>
  <c r="G43" i="10"/>
  <c r="D43" i="10"/>
  <c r="F43" i="10" s="1"/>
  <c r="M42" i="10"/>
  <c r="L42" i="10"/>
  <c r="N42" i="10" s="1"/>
  <c r="G42" i="10"/>
  <c r="D42" i="10"/>
  <c r="B42" i="10" s="1"/>
  <c r="M41" i="10"/>
  <c r="L41" i="10"/>
  <c r="N41" i="10" s="1"/>
  <c r="G41" i="10"/>
  <c r="D41" i="10"/>
  <c r="B41" i="10" s="1"/>
  <c r="M40" i="10"/>
  <c r="L40" i="10"/>
  <c r="N40" i="10" s="1"/>
  <c r="G40" i="10"/>
  <c r="D40" i="10"/>
  <c r="M39" i="10"/>
  <c r="L39" i="10"/>
  <c r="N39" i="10" s="1"/>
  <c r="G39" i="10"/>
  <c r="D39" i="10"/>
  <c r="E39" i="10" s="1"/>
  <c r="M38" i="10"/>
  <c r="L38" i="10"/>
  <c r="N38" i="10" s="1"/>
  <c r="G38" i="10"/>
  <c r="D38" i="10"/>
  <c r="F38" i="10" s="1"/>
  <c r="M37" i="10"/>
  <c r="L37" i="10"/>
  <c r="N37" i="10" s="1"/>
  <c r="G37" i="10"/>
  <c r="D37" i="10"/>
  <c r="B37" i="10" s="1"/>
  <c r="M36" i="10"/>
  <c r="L36" i="10"/>
  <c r="N36" i="10" s="1"/>
  <c r="G36" i="10"/>
  <c r="D36" i="10"/>
  <c r="B36" i="10" s="1"/>
  <c r="M35" i="10"/>
  <c r="L35" i="10"/>
  <c r="N35" i="10" s="1"/>
  <c r="G35" i="10"/>
  <c r="D35" i="10"/>
  <c r="M34" i="10"/>
  <c r="L34" i="10"/>
  <c r="N34" i="10" s="1"/>
  <c r="G34" i="10"/>
  <c r="D34" i="10"/>
  <c r="E34" i="10" s="1"/>
  <c r="M33" i="10"/>
  <c r="L33" i="10"/>
  <c r="N33" i="10" s="1"/>
  <c r="G33" i="10"/>
  <c r="D33" i="10"/>
  <c r="E33" i="10" s="1"/>
  <c r="M32" i="10"/>
  <c r="L32" i="10"/>
  <c r="N32" i="10" s="1"/>
  <c r="G32" i="10"/>
  <c r="D32" i="10"/>
  <c r="B32" i="10" s="1"/>
  <c r="M31" i="10"/>
  <c r="L31" i="10"/>
  <c r="N31" i="10" s="1"/>
  <c r="G31" i="10"/>
  <c r="D31" i="10"/>
  <c r="M30" i="10"/>
  <c r="L30" i="10"/>
  <c r="N30" i="10" s="1"/>
  <c r="G30" i="10"/>
  <c r="D30" i="10"/>
  <c r="M29" i="10"/>
  <c r="L29" i="10"/>
  <c r="N29" i="10" s="1"/>
  <c r="G29" i="10"/>
  <c r="D29" i="10"/>
  <c r="E29" i="10" s="1"/>
  <c r="M28" i="10"/>
  <c r="L28" i="10"/>
  <c r="N28" i="10" s="1"/>
  <c r="G28" i="10"/>
  <c r="D28" i="10"/>
  <c r="F28" i="10" s="1"/>
  <c r="M27" i="10"/>
  <c r="L27" i="10"/>
  <c r="N27" i="10" s="1"/>
  <c r="G27" i="10"/>
  <c r="D27" i="10"/>
  <c r="M26" i="10"/>
  <c r="L26" i="10"/>
  <c r="N26" i="10" s="1"/>
  <c r="G26" i="10"/>
  <c r="D26" i="10"/>
  <c r="M25" i="10"/>
  <c r="L25" i="10"/>
  <c r="N25" i="10" s="1"/>
  <c r="G25" i="10"/>
  <c r="D25" i="10"/>
  <c r="M24" i="10"/>
  <c r="L24" i="10"/>
  <c r="N24" i="10" s="1"/>
  <c r="G24" i="10"/>
  <c r="D24" i="10"/>
  <c r="E24" i="10" s="1"/>
  <c r="M23" i="10"/>
  <c r="L23" i="10"/>
  <c r="N23" i="10" s="1"/>
  <c r="G23" i="10"/>
  <c r="D23" i="10"/>
  <c r="F23" i="10" s="1"/>
  <c r="M22" i="10"/>
  <c r="L22" i="10"/>
  <c r="N22" i="10" s="1"/>
  <c r="G22" i="10"/>
  <c r="D22" i="10"/>
  <c r="B22" i="10" s="1"/>
  <c r="M21" i="10"/>
  <c r="L21" i="10"/>
  <c r="N21" i="10" s="1"/>
  <c r="G21" i="10"/>
  <c r="D21" i="10"/>
  <c r="E21" i="10" s="1"/>
  <c r="M20" i="10"/>
  <c r="L20" i="10"/>
  <c r="N20" i="10" s="1"/>
  <c r="G20" i="10"/>
  <c r="D20" i="10"/>
  <c r="M19" i="10"/>
  <c r="L19" i="10"/>
  <c r="N19" i="10" s="1"/>
  <c r="G19" i="10"/>
  <c r="D19" i="10"/>
  <c r="M18" i="10"/>
  <c r="L18" i="10"/>
  <c r="N18" i="10" s="1"/>
  <c r="G18" i="10"/>
  <c r="D18" i="10"/>
  <c r="F18" i="10" s="1"/>
  <c r="M17" i="10"/>
  <c r="L17" i="10"/>
  <c r="N17" i="10" s="1"/>
  <c r="G17" i="10"/>
  <c r="D17" i="10"/>
  <c r="B17" i="10" s="1"/>
  <c r="M16" i="10"/>
  <c r="L16" i="10"/>
  <c r="N16" i="10" s="1"/>
  <c r="G16" i="10"/>
  <c r="D16" i="10"/>
  <c r="B16" i="10" s="1"/>
  <c r="M15" i="10"/>
  <c r="L15" i="10"/>
  <c r="N15" i="10" s="1"/>
  <c r="G15" i="10"/>
  <c r="D15" i="10"/>
  <c r="M14" i="10"/>
  <c r="L14" i="10"/>
  <c r="N14" i="10" s="1"/>
  <c r="G14" i="10"/>
  <c r="D14" i="10"/>
  <c r="E14" i="10" s="1"/>
  <c r="M13" i="10"/>
  <c r="L13" i="10"/>
  <c r="N13" i="10" s="1"/>
  <c r="G13" i="10"/>
  <c r="AD13" i="9" a="1"/>
  <c r="AD13" i="9" s="1"/>
  <c r="BC17" i="8" l="1"/>
  <c r="AY18" i="8"/>
  <c r="AY12" i="8"/>
  <c r="AZ12" i="8"/>
  <c r="BA12" i="8"/>
  <c r="BB12" i="8"/>
  <c r="BC12" i="8"/>
  <c r="AW34" i="8"/>
  <c r="BB34" i="8"/>
  <c r="BC34" i="8"/>
  <c r="AW12" i="8"/>
  <c r="AZ17" i="8"/>
  <c r="AW17" i="8"/>
  <c r="AX17" i="8"/>
  <c r="AY17" i="8"/>
  <c r="AW25" i="8"/>
  <c r="AX25" i="8"/>
  <c r="AY25" i="8"/>
  <c r="BA25" i="8"/>
  <c r="BB25" i="8"/>
  <c r="AZ25" i="8"/>
  <c r="AZ45" i="8"/>
  <c r="BA45" i="8"/>
  <c r="BC45" i="8"/>
  <c r="AX45" i="8"/>
  <c r="AW45" i="8"/>
  <c r="AY45" i="8"/>
  <c r="BB45" i="8"/>
  <c r="BB17" i="8"/>
  <c r="AW42" i="8"/>
  <c r="AX42" i="8"/>
  <c r="BB42" i="8"/>
  <c r="BC42" i="8"/>
  <c r="AZ42" i="8"/>
  <c r="BA15" i="8"/>
  <c r="BB15" i="8"/>
  <c r="AZ15" i="8"/>
  <c r="AW15" i="8"/>
  <c r="AX15" i="8"/>
  <c r="AY15" i="8"/>
  <c r="AW33" i="8"/>
  <c r="BC33" i="8"/>
  <c r="AX33" i="8"/>
  <c r="AY33" i="8"/>
  <c r="AZ33" i="8"/>
  <c r="BA33" i="8"/>
  <c r="BB33" i="8"/>
  <c r="AW13" i="8"/>
  <c r="AY13" i="8"/>
  <c r="AZ13" i="8"/>
  <c r="BA13" i="8"/>
  <c r="BB13" i="8"/>
  <c r="BC13" i="8"/>
  <c r="AX13" i="8"/>
  <c r="AZ41" i="8"/>
  <c r="BB41" i="8"/>
  <c r="BC41" i="8"/>
  <c r="AX41" i="8"/>
  <c r="AW41" i="8"/>
  <c r="AY41" i="8"/>
  <c r="BA41" i="8"/>
  <c r="AZ19" i="8"/>
  <c r="BA19" i="8"/>
  <c r="AY19" i="8"/>
  <c r="AW19" i="8"/>
  <c r="BB19" i="8"/>
  <c r="BC19" i="8"/>
  <c r="AX19" i="8"/>
  <c r="BA29" i="8"/>
  <c r="AY29" i="8"/>
  <c r="AZ29" i="8"/>
  <c r="BC29" i="8"/>
  <c r="AW29" i="8"/>
  <c r="BB29" i="8"/>
  <c r="AX29" i="8"/>
  <c r="AW23" i="8"/>
  <c r="AZ23" i="8"/>
  <c r="BB23" i="8"/>
  <c r="BC23" i="8"/>
  <c r="AX23" i="8"/>
  <c r="BA23" i="8"/>
  <c r="AY23" i="8"/>
  <c r="AZ30" i="8"/>
  <c r="AX30" i="8"/>
  <c r="AW30" i="8"/>
  <c r="AY30" i="8"/>
  <c r="BA30" i="8"/>
  <c r="BB30" i="8"/>
  <c r="BC30" i="8"/>
  <c r="BB36" i="8"/>
  <c r="BC36" i="8"/>
  <c r="AW36" i="8"/>
  <c r="AX36" i="8"/>
  <c r="AZ36" i="8"/>
  <c r="AY36" i="8"/>
  <c r="BA36" i="8"/>
  <c r="BB39" i="8"/>
  <c r="AW39" i="8"/>
  <c r="AX39" i="8"/>
  <c r="AZ39" i="8"/>
  <c r="AY39" i="8"/>
  <c r="BA39" i="8"/>
  <c r="BC39" i="8"/>
  <c r="BB49" i="8"/>
  <c r="AW49" i="8"/>
  <c r="AZ49" i="8"/>
  <c r="BA49" i="8"/>
  <c r="BC49" i="8"/>
  <c r="AX49" i="8"/>
  <c r="AY49" i="8"/>
  <c r="AY10" i="8"/>
  <c r="AZ10" i="8"/>
  <c r="AX10" i="8"/>
  <c r="BB10" i="8"/>
  <c r="AW10" i="8"/>
  <c r="BA10" i="8"/>
  <c r="BC10" i="8"/>
  <c r="AY31" i="8"/>
  <c r="AW31" i="8"/>
  <c r="AX31" i="8"/>
  <c r="AZ31" i="8"/>
  <c r="BA31" i="8"/>
  <c r="BB31" i="8"/>
  <c r="BC31" i="8"/>
  <c r="AW46" i="8"/>
  <c r="AX46" i="8"/>
  <c r="AY46" i="8"/>
  <c r="AZ46" i="8"/>
  <c r="BC46" i="8"/>
  <c r="BA46" i="8"/>
  <c r="BB46" i="8"/>
  <c r="BC26" i="8"/>
  <c r="BB26" i="8"/>
  <c r="AW26" i="8"/>
  <c r="AX26" i="8"/>
  <c r="AY26" i="8"/>
  <c r="AZ26" i="8"/>
  <c r="BA26" i="8"/>
  <c r="AX43" i="8"/>
  <c r="AZ43" i="8"/>
  <c r="BA43" i="8"/>
  <c r="BB43" i="8"/>
  <c r="BC43" i="8"/>
  <c r="AW43" i="8"/>
  <c r="AY43" i="8"/>
  <c r="BA50" i="8"/>
  <c r="BC50" i="8"/>
  <c r="AY50" i="8"/>
  <c r="BB50" i="8"/>
  <c r="AZ50" i="8"/>
  <c r="AW50" i="8"/>
  <c r="AX50" i="8"/>
  <c r="AW47" i="8"/>
  <c r="AX47" i="8"/>
  <c r="AY47" i="8"/>
  <c r="BB47" i="8"/>
  <c r="BC47" i="8"/>
  <c r="BA47" i="8"/>
  <c r="AZ47" i="8"/>
  <c r="AY20" i="8"/>
  <c r="AZ20" i="8"/>
  <c r="AX20" i="8"/>
  <c r="AW20" i="8"/>
  <c r="BA20" i="8"/>
  <c r="BB20" i="8"/>
  <c r="BC20" i="8"/>
  <c r="AW37" i="8"/>
  <c r="AX37" i="8"/>
  <c r="AY37" i="8"/>
  <c r="AZ37" i="8"/>
  <c r="BB37" i="8"/>
  <c r="BC37" i="8"/>
  <c r="BA37" i="8"/>
  <c r="BB7" i="8"/>
  <c r="BC7" i="8"/>
  <c r="BA7" i="8"/>
  <c r="AW7" i="8"/>
  <c r="AX7" i="8"/>
  <c r="AY7" i="8"/>
  <c r="AZ7" i="8"/>
  <c r="AW4" i="8"/>
  <c r="AY4" i="8"/>
  <c r="AZ4" i="8"/>
  <c r="BA4" i="8"/>
  <c r="BB4" i="8"/>
  <c r="BC4" i="8"/>
  <c r="AX4" i="8"/>
  <c r="AX21" i="8"/>
  <c r="AY21" i="8"/>
  <c r="AW21" i="8"/>
  <c r="AZ21" i="8"/>
  <c r="BB21" i="8"/>
  <c r="BC21" i="8"/>
  <c r="BA21" i="8"/>
  <c r="AW3" i="8"/>
  <c r="BB3" i="8"/>
  <c r="AX3" i="8"/>
  <c r="AY3" i="8"/>
  <c r="AZ3" i="8"/>
  <c r="BA3" i="8"/>
  <c r="BC3" i="8"/>
  <c r="BB14" i="8"/>
  <c r="AW14" i="8"/>
  <c r="AX14" i="8"/>
  <c r="AY14" i="8"/>
  <c r="AZ14" i="8"/>
  <c r="BA14" i="8"/>
  <c r="BC14" i="8"/>
  <c r="BB27" i="8"/>
  <c r="BC27" i="8"/>
  <c r="BA27" i="8"/>
  <c r="AZ27" i="8"/>
  <c r="AW27" i="8"/>
  <c r="AX27" i="8"/>
  <c r="AY27" i="8"/>
  <c r="B21" i="10"/>
  <c r="B23" i="10"/>
  <c r="B19" i="10"/>
  <c r="B56" i="10"/>
  <c r="B31" i="10"/>
  <c r="B18" i="10"/>
  <c r="F20" i="10"/>
  <c r="B26" i="10"/>
  <c r="B27" i="10"/>
  <c r="B62" i="10"/>
  <c r="B51" i="10"/>
  <c r="E59" i="10"/>
  <c r="F29" i="10"/>
  <c r="F25" i="10"/>
  <c r="E16" i="10"/>
  <c r="E20" i="10"/>
  <c r="F24" i="10"/>
  <c r="B29" i="10"/>
  <c r="B34" i="10"/>
  <c r="B39" i="10"/>
  <c r="B44" i="10"/>
  <c r="B49" i="10"/>
  <c r="B54" i="10"/>
  <c r="B58" i="10"/>
  <c r="E61" i="10"/>
  <c r="F34" i="10"/>
  <c r="F39" i="10"/>
  <c r="F44" i="10"/>
  <c r="F49" i="10"/>
  <c r="F54" i="10"/>
  <c r="E58" i="10"/>
  <c r="B59" i="10"/>
  <c r="E35" i="10"/>
  <c r="E25" i="10"/>
  <c r="E45" i="10"/>
  <c r="E55" i="10"/>
  <c r="F59" i="10"/>
  <c r="E30" i="10"/>
  <c r="E40" i="10"/>
  <c r="E50" i="10"/>
  <c r="F14" i="10"/>
  <c r="E26" i="10"/>
  <c r="F40" i="10"/>
  <c r="F50" i="10"/>
  <c r="F55" i="10"/>
  <c r="E15" i="10"/>
  <c r="E19" i="10"/>
  <c r="E31" i="10"/>
  <c r="E36" i="10"/>
  <c r="E41" i="10"/>
  <c r="E46" i="10"/>
  <c r="E51" i="10"/>
  <c r="E56" i="10"/>
  <c r="E60" i="10"/>
  <c r="F30" i="10"/>
  <c r="F35" i="10"/>
  <c r="F45" i="10"/>
  <c r="F15" i="10"/>
  <c r="F19" i="10"/>
  <c r="B24" i="10"/>
  <c r="B28" i="10"/>
  <c r="F60" i="10"/>
  <c r="F16" i="10"/>
  <c r="F21" i="10"/>
  <c r="F26" i="10"/>
  <c r="F31" i="10"/>
  <c r="F36" i="10"/>
  <c r="F41" i="10"/>
  <c r="F46" i="10"/>
  <c r="F51" i="10"/>
  <c r="F56" i="10"/>
  <c r="F61" i="10"/>
  <c r="E27" i="10"/>
  <c r="E32" i="10"/>
  <c r="B33" i="10"/>
  <c r="E37" i="10"/>
  <c r="B38" i="10"/>
  <c r="E42" i="10"/>
  <c r="B43" i="10"/>
  <c r="E47" i="10"/>
  <c r="B48" i="10"/>
  <c r="E52" i="10"/>
  <c r="B53" i="10"/>
  <c r="E57" i="10"/>
  <c r="E62" i="10"/>
  <c r="F32" i="10"/>
  <c r="F37" i="10"/>
  <c r="F42" i="10"/>
  <c r="F47" i="10"/>
  <c r="F52" i="10"/>
  <c r="F57" i="10"/>
  <c r="F62" i="10"/>
  <c r="E17" i="10"/>
  <c r="F22" i="10"/>
  <c r="E18" i="10"/>
  <c r="E28" i="10"/>
  <c r="E38" i="10"/>
  <c r="E43" i="10"/>
  <c r="E48" i="10"/>
  <c r="E53" i="10"/>
  <c r="E22" i="10"/>
  <c r="F17" i="10"/>
  <c r="F27" i="10"/>
  <c r="E23" i="10"/>
  <c r="F33" i="10"/>
  <c r="B20" i="10"/>
  <c r="B25" i="10"/>
  <c r="B30" i="10"/>
  <c r="B35" i="10"/>
  <c r="B40" i="10"/>
  <c r="B45" i="10"/>
  <c r="B50" i="10"/>
  <c r="B55" i="10"/>
  <c r="B60" i="10"/>
  <c r="O67" i="10" l="1"/>
  <c r="D22" i="7" l="1"/>
  <c r="M22" i="7" s="1"/>
  <c r="D23" i="7"/>
  <c r="M23" i="7" s="1"/>
  <c r="D24" i="7"/>
  <c r="M24" i="7" s="1"/>
  <c r="D25" i="7"/>
  <c r="M25" i="7" s="1"/>
  <c r="D26" i="7"/>
  <c r="M26" i="7" s="1"/>
  <c r="D27" i="7"/>
  <c r="M27" i="7" s="1"/>
  <c r="D28" i="7"/>
  <c r="M28" i="7" s="1"/>
  <c r="D29" i="7"/>
  <c r="M29" i="7" s="1"/>
  <c r="D30" i="7"/>
  <c r="M30" i="7" s="1"/>
  <c r="D31" i="7"/>
  <c r="M31" i="7" s="1"/>
  <c r="D32" i="7"/>
  <c r="M32" i="7" s="1"/>
  <c r="D33" i="7"/>
  <c r="M33" i="7" s="1"/>
  <c r="D34" i="7"/>
  <c r="M34" i="7" s="1"/>
  <c r="D35" i="7"/>
  <c r="M35" i="7" s="1"/>
  <c r="D36" i="7"/>
  <c r="M36" i="7" s="1"/>
  <c r="D37" i="7"/>
  <c r="M37" i="7" s="1"/>
  <c r="D38" i="7"/>
  <c r="M38" i="7" s="1"/>
  <c r="D39" i="7"/>
  <c r="M39" i="7" s="1"/>
  <c r="D40" i="7"/>
  <c r="M40" i="7" s="1"/>
  <c r="D41" i="7"/>
  <c r="M41" i="7" s="1"/>
  <c r="D42" i="7"/>
  <c r="M42" i="7" s="1"/>
  <c r="D43" i="7"/>
  <c r="M43" i="7" s="1"/>
  <c r="D44" i="7"/>
  <c r="M44" i="7" s="1"/>
  <c r="D45" i="7"/>
  <c r="M45" i="7" s="1"/>
  <c r="D46" i="7"/>
  <c r="M46" i="7" s="1"/>
  <c r="D47" i="7"/>
  <c r="M47" i="7" s="1"/>
  <c r="D48" i="7"/>
  <c r="M48" i="7" s="1"/>
  <c r="D49" i="7"/>
  <c r="M49" i="7" s="1"/>
  <c r="D50" i="7"/>
  <c r="M50" i="7" s="1"/>
  <c r="D51" i="7"/>
  <c r="M51" i="7" s="1"/>
  <c r="D52" i="7"/>
  <c r="M52" i="7" s="1"/>
  <c r="D53" i="7"/>
  <c r="M53" i="7" s="1"/>
  <c r="D54" i="7"/>
  <c r="M54" i="7" s="1"/>
  <c r="D55" i="7"/>
  <c r="M55" i="7" s="1"/>
  <c r="D56" i="7"/>
  <c r="M56" i="7" s="1"/>
  <c r="D57" i="7"/>
  <c r="M57" i="7" s="1"/>
  <c r="D58" i="7"/>
  <c r="M58" i="7" s="1"/>
  <c r="D59" i="7"/>
  <c r="M59" i="7" s="1"/>
  <c r="D60" i="7"/>
  <c r="M60" i="7" s="1"/>
  <c r="D61" i="7"/>
  <c r="M61" i="7" s="1"/>
  <c r="D62" i="7"/>
  <c r="M62" i="7" s="1"/>
  <c r="C30" i="8" l="1"/>
  <c r="C29" i="8"/>
  <c r="C38" i="8"/>
  <c r="C37" i="8"/>
  <c r="C36" i="8"/>
  <c r="C45" i="8"/>
  <c r="C14" i="8"/>
  <c r="C49" i="8"/>
  <c r="C48" i="8"/>
  <c r="C17" i="8"/>
  <c r="C26" i="8"/>
  <c r="C35" i="8"/>
  <c r="C44" i="8"/>
  <c r="C43" i="8"/>
  <c r="C23" i="8"/>
  <c r="C13" i="8"/>
  <c r="C40" i="8"/>
  <c r="C19" i="8"/>
  <c r="C18" i="8"/>
  <c r="C47" i="8"/>
  <c r="C16" i="8"/>
  <c r="C25" i="8"/>
  <c r="C34" i="8"/>
  <c r="C33" i="8"/>
  <c r="C42" i="8"/>
  <c r="C32" i="8"/>
  <c r="C22" i="8"/>
  <c r="C12" i="8"/>
  <c r="C50" i="8"/>
  <c r="C20" i="8"/>
  <c r="C39" i="8"/>
  <c r="C28" i="8"/>
  <c r="C27" i="8"/>
  <c r="C46" i="8"/>
  <c r="C15" i="8"/>
  <c r="C24" i="8"/>
  <c r="C51" i="8"/>
  <c r="C41" i="8"/>
  <c r="C31" i="8"/>
  <c r="C21" i="8"/>
  <c r="C11" i="8"/>
  <c r="N61" i="7"/>
  <c r="N51" i="7"/>
  <c r="N41" i="7"/>
  <c r="N31" i="7"/>
  <c r="N38" i="7"/>
  <c r="N49" i="7"/>
  <c r="N60" i="7"/>
  <c r="N39" i="7"/>
  <c r="N27" i="7"/>
  <c r="N36" i="7"/>
  <c r="N26" i="7"/>
  <c r="N29" i="7"/>
  <c r="N37" i="7"/>
  <c r="N25" i="7"/>
  <c r="N50" i="7"/>
  <c r="N58" i="7"/>
  <c r="N57" i="7"/>
  <c r="N54" i="7"/>
  <c r="N30" i="7"/>
  <c r="N48" i="7"/>
  <c r="N28" i="7"/>
  <c r="N35" i="7"/>
  <c r="N40" i="7"/>
  <c r="N59" i="7"/>
  <c r="N47" i="7"/>
  <c r="N56" i="7"/>
  <c r="N46" i="7"/>
  <c r="N55" i="7"/>
  <c r="N45" i="7"/>
  <c r="N44" i="7"/>
  <c r="N34" i="7"/>
  <c r="N24" i="7"/>
  <c r="N53" i="7"/>
  <c r="N43" i="7"/>
  <c r="N33" i="7"/>
  <c r="N23" i="7"/>
  <c r="N62" i="7"/>
  <c r="N52" i="7"/>
  <c r="N42" i="7"/>
  <c r="N32" i="7"/>
  <c r="N22" i="7"/>
  <c r="L62" i="7"/>
  <c r="L52" i="7"/>
  <c r="L42" i="7"/>
  <c r="L32" i="7"/>
  <c r="L22" i="7"/>
  <c r="L61" i="7"/>
  <c r="L51" i="7"/>
  <c r="L41" i="7"/>
  <c r="L31" i="7"/>
  <c r="L60" i="7"/>
  <c r="L50" i="7"/>
  <c r="L40" i="7"/>
  <c r="L30" i="7"/>
  <c r="L59" i="7"/>
  <c r="L49" i="7"/>
  <c r="L39" i="7"/>
  <c r="L29" i="7"/>
  <c r="L58" i="7"/>
  <c r="L48" i="7"/>
  <c r="L38" i="7"/>
  <c r="L28" i="7"/>
  <c r="L57" i="7"/>
  <c r="L47" i="7"/>
  <c r="L37" i="7"/>
  <c r="L27" i="7"/>
  <c r="L56" i="7"/>
  <c r="L46" i="7"/>
  <c r="L36" i="7"/>
  <c r="L26" i="7"/>
  <c r="L55" i="7"/>
  <c r="L45" i="7"/>
  <c r="L35" i="7"/>
  <c r="L25" i="7"/>
  <c r="L54" i="7"/>
  <c r="L44" i="7"/>
  <c r="L34" i="7"/>
  <c r="L24" i="7"/>
  <c r="L53" i="7"/>
  <c r="L43" i="7"/>
  <c r="L33" i="7"/>
  <c r="L23" i="7"/>
  <c r="AH2" i="8"/>
  <c r="AF2" i="8"/>
  <c r="AE2" i="8"/>
  <c r="AD2" i="8"/>
  <c r="AC2" i="8"/>
  <c r="AB2" i="8"/>
  <c r="AD14" i="9" l="1" a="1"/>
  <c r="AD14" i="9" s="1"/>
  <c r="AE14" i="9" a="1"/>
  <c r="AE14" i="9" s="1"/>
  <c r="AF14" i="9" a="1"/>
  <c r="AF14" i="9" s="1"/>
  <c r="AG14" i="9" a="1"/>
  <c r="AG14" i="9" s="1"/>
  <c r="AD15" i="9" a="1"/>
  <c r="AD15" i="9" s="1"/>
  <c r="AE15" i="9" a="1"/>
  <c r="AE15" i="9" s="1"/>
  <c r="AF15" i="9" a="1"/>
  <c r="AF15" i="9" s="1"/>
  <c r="AG15" i="9" a="1"/>
  <c r="AG15" i="9" s="1"/>
  <c r="AD16" i="9" a="1"/>
  <c r="AD16" i="9" s="1"/>
  <c r="AE16" i="9" a="1"/>
  <c r="AE16" i="9" s="1"/>
  <c r="AF16" i="9" a="1"/>
  <c r="AF16" i="9" s="1"/>
  <c r="AG16" i="9" a="1"/>
  <c r="AG16" i="9" s="1"/>
  <c r="AD17" i="9" a="1"/>
  <c r="AD17" i="9" s="1"/>
  <c r="AE17" i="9" a="1"/>
  <c r="AE17" i="9" s="1"/>
  <c r="AF17" i="9" a="1"/>
  <c r="AF17" i="9" s="1"/>
  <c r="AG17" i="9" a="1"/>
  <c r="AG17" i="9" s="1"/>
  <c r="AD18" i="9" a="1"/>
  <c r="AD18" i="9" s="1"/>
  <c r="AE18" i="9" a="1"/>
  <c r="AE18" i="9" s="1"/>
  <c r="AF18" i="9" a="1"/>
  <c r="AF18" i="9" s="1"/>
  <c r="AG18" i="9" a="1"/>
  <c r="AG18" i="9" s="1"/>
  <c r="AD19" i="9" a="1"/>
  <c r="AD19" i="9" s="1"/>
  <c r="AE19" i="9" a="1"/>
  <c r="AE19" i="9" s="1"/>
  <c r="AF19" i="9" a="1"/>
  <c r="AF19" i="9" s="1"/>
  <c r="AG19" i="9" a="1"/>
  <c r="AG19" i="9" s="1"/>
  <c r="AD20" i="9" a="1"/>
  <c r="AD20" i="9" s="1"/>
  <c r="AE20" i="9" a="1"/>
  <c r="AE20" i="9" s="1"/>
  <c r="AF20" i="9" a="1"/>
  <c r="AF20" i="9" s="1"/>
  <c r="AG20" i="9" a="1"/>
  <c r="AG20" i="9" s="1"/>
  <c r="AD21" i="9" a="1"/>
  <c r="AD21" i="9" s="1"/>
  <c r="AE21" i="9" a="1"/>
  <c r="AE21" i="9" s="1"/>
  <c r="AF21" i="9" a="1"/>
  <c r="AF21" i="9" s="1"/>
  <c r="AG21" i="9" a="1"/>
  <c r="AG21" i="9" s="1"/>
  <c r="AD22" i="9" a="1"/>
  <c r="AD22" i="9" s="1"/>
  <c r="AE22" i="9" a="1"/>
  <c r="AE22" i="9" s="1"/>
  <c r="AF22" i="9" a="1"/>
  <c r="AF22" i="9" s="1"/>
  <c r="AG22" i="9" a="1"/>
  <c r="AG22" i="9" s="1"/>
  <c r="AD23" i="9" a="1"/>
  <c r="AD23" i="9" s="1"/>
  <c r="AE23" i="9" a="1"/>
  <c r="AE23" i="9" s="1"/>
  <c r="AF23" i="9" a="1"/>
  <c r="AF23" i="9" s="1"/>
  <c r="AG23" i="9" a="1"/>
  <c r="AG23" i="9" s="1"/>
  <c r="AD24" i="9" a="1"/>
  <c r="AD24" i="9" s="1"/>
  <c r="AE24" i="9" a="1"/>
  <c r="AE24" i="9" s="1"/>
  <c r="AF24" i="9" a="1"/>
  <c r="AF24" i="9" s="1"/>
  <c r="AG24" i="9" a="1"/>
  <c r="AG24" i="9" s="1"/>
  <c r="AD25" i="9" a="1"/>
  <c r="AD25" i="9" s="1"/>
  <c r="AE25" i="9" a="1"/>
  <c r="AE25" i="9" s="1"/>
  <c r="AF25" i="9" a="1"/>
  <c r="AF25" i="9" s="1"/>
  <c r="AG25" i="9" a="1"/>
  <c r="AG25" i="9" s="1"/>
  <c r="AD26" i="9" a="1"/>
  <c r="AD26" i="9" s="1"/>
  <c r="AE26" i="9" a="1"/>
  <c r="AE26" i="9" s="1"/>
  <c r="AF26" i="9" a="1"/>
  <c r="AF26" i="9" s="1"/>
  <c r="AG26" i="9" a="1"/>
  <c r="AG26" i="9" s="1"/>
  <c r="AD27" i="9" a="1"/>
  <c r="AD27" i="9" s="1"/>
  <c r="AE27" i="9" a="1"/>
  <c r="AE27" i="9" s="1"/>
  <c r="AF27" i="9" a="1"/>
  <c r="AF27" i="9" s="1"/>
  <c r="AG27" i="9" a="1"/>
  <c r="AG27" i="9" s="1"/>
  <c r="AD28" i="9" a="1"/>
  <c r="AD28" i="9" s="1"/>
  <c r="AE28" i="9" a="1"/>
  <c r="AE28" i="9" s="1"/>
  <c r="AF28" i="9" a="1"/>
  <c r="AF28" i="9" s="1"/>
  <c r="AG28" i="9" a="1"/>
  <c r="AG28" i="9" s="1"/>
  <c r="AD29" i="9" a="1"/>
  <c r="AD29" i="9" s="1"/>
  <c r="AE29" i="9" a="1"/>
  <c r="AE29" i="9" s="1"/>
  <c r="AF29" i="9" a="1"/>
  <c r="AF29" i="9" s="1"/>
  <c r="AG29" i="9" a="1"/>
  <c r="AG29" i="9" s="1"/>
  <c r="AD30" i="9" a="1"/>
  <c r="AD30" i="9" s="1"/>
  <c r="AE30" i="9" a="1"/>
  <c r="AE30" i="9" s="1"/>
  <c r="AF30" i="9" a="1"/>
  <c r="AF30" i="9" s="1"/>
  <c r="AG30" i="9" a="1"/>
  <c r="AG30" i="9" s="1"/>
  <c r="AD31" i="9" a="1"/>
  <c r="AD31" i="9" s="1"/>
  <c r="AE31" i="9" a="1"/>
  <c r="AE31" i="9" s="1"/>
  <c r="AF31" i="9" a="1"/>
  <c r="AF31" i="9" s="1"/>
  <c r="AG31" i="9" a="1"/>
  <c r="AG31" i="9" s="1"/>
  <c r="AD32" i="9" a="1"/>
  <c r="AD32" i="9" s="1"/>
  <c r="AE32" i="9" a="1"/>
  <c r="AE32" i="9" s="1"/>
  <c r="AF32" i="9" a="1"/>
  <c r="AF32" i="9" s="1"/>
  <c r="AG32" i="9" a="1"/>
  <c r="AG32" i="9" s="1"/>
  <c r="AD33" i="9" a="1"/>
  <c r="AD33" i="9" s="1"/>
  <c r="AE33" i="9" a="1"/>
  <c r="AE33" i="9" s="1"/>
  <c r="AF33" i="9" a="1"/>
  <c r="AF33" i="9" s="1"/>
  <c r="AG33" i="9" a="1"/>
  <c r="AG33" i="9" s="1"/>
  <c r="AD34" i="9" a="1"/>
  <c r="AD34" i="9" s="1"/>
  <c r="AE34" i="9" a="1"/>
  <c r="AE34" i="9" s="1"/>
  <c r="AF34" i="9" a="1"/>
  <c r="AF34" i="9" s="1"/>
  <c r="AG34" i="9" a="1"/>
  <c r="AG34" i="9" s="1"/>
  <c r="AD35" i="9" a="1"/>
  <c r="AD35" i="9" s="1"/>
  <c r="AE35" i="9" a="1"/>
  <c r="AE35" i="9" s="1"/>
  <c r="AF35" i="9" a="1"/>
  <c r="AF35" i="9" s="1"/>
  <c r="AG35" i="9" a="1"/>
  <c r="AG35" i="9" s="1"/>
  <c r="AD36" i="9" a="1"/>
  <c r="AD36" i="9" s="1"/>
  <c r="AE36" i="9" a="1"/>
  <c r="AE36" i="9" s="1"/>
  <c r="AF36" i="9" a="1"/>
  <c r="AF36" i="9" s="1"/>
  <c r="AG36" i="9" a="1"/>
  <c r="AG36" i="9" s="1"/>
  <c r="AD37" i="9" a="1"/>
  <c r="AD37" i="9" s="1"/>
  <c r="AE37" i="9" a="1"/>
  <c r="AE37" i="9" s="1"/>
  <c r="AF37" i="9" a="1"/>
  <c r="AF37" i="9" s="1"/>
  <c r="AG37" i="9" a="1"/>
  <c r="AG37" i="9" s="1"/>
  <c r="AD38" i="9" a="1"/>
  <c r="AD38" i="9" s="1"/>
  <c r="AE38" i="9" a="1"/>
  <c r="AE38" i="9" s="1"/>
  <c r="AF38" i="9" a="1"/>
  <c r="AF38" i="9" s="1"/>
  <c r="AG38" i="9" a="1"/>
  <c r="AG38" i="9" s="1"/>
  <c r="AD39" i="9" a="1"/>
  <c r="AD39" i="9" s="1"/>
  <c r="AE39" i="9" a="1"/>
  <c r="AE39" i="9" s="1"/>
  <c r="AF39" i="9" a="1"/>
  <c r="AF39" i="9" s="1"/>
  <c r="AG39" i="9" a="1"/>
  <c r="AG39" i="9" s="1"/>
  <c r="AD40" i="9" a="1"/>
  <c r="AD40" i="9" s="1"/>
  <c r="AE40" i="9" a="1"/>
  <c r="AE40" i="9" s="1"/>
  <c r="AF40" i="9" a="1"/>
  <c r="AF40" i="9" s="1"/>
  <c r="AG40" i="9" a="1"/>
  <c r="AG40" i="9" s="1"/>
  <c r="AD41" i="9" a="1"/>
  <c r="AD41" i="9" s="1"/>
  <c r="AE41" i="9" a="1"/>
  <c r="AE41" i="9" s="1"/>
  <c r="AF41" i="9" a="1"/>
  <c r="AF41" i="9" s="1"/>
  <c r="AG41" i="9" a="1"/>
  <c r="AG41" i="9" s="1"/>
  <c r="AD42" i="9" a="1"/>
  <c r="AD42" i="9" s="1"/>
  <c r="AE42" i="9" a="1"/>
  <c r="AE42" i="9" s="1"/>
  <c r="AF42" i="9" a="1"/>
  <c r="AF42" i="9" s="1"/>
  <c r="AG42" i="9" a="1"/>
  <c r="AG42" i="9" s="1"/>
  <c r="AD43" i="9" a="1"/>
  <c r="AD43" i="9" s="1"/>
  <c r="AE43" i="9" a="1"/>
  <c r="AE43" i="9" s="1"/>
  <c r="AF43" i="9" a="1"/>
  <c r="AF43" i="9" s="1"/>
  <c r="AG43" i="9" a="1"/>
  <c r="AG43" i="9" s="1"/>
  <c r="AD44" i="9" a="1"/>
  <c r="AD44" i="9" s="1"/>
  <c r="AE44" i="9" a="1"/>
  <c r="AE44" i="9" s="1"/>
  <c r="AF44" i="9" a="1"/>
  <c r="AF44" i="9" s="1"/>
  <c r="AG44" i="9" a="1"/>
  <c r="AG44" i="9" s="1"/>
  <c r="AD45" i="9" a="1"/>
  <c r="AD45" i="9" s="1"/>
  <c r="AE45" i="9" a="1"/>
  <c r="AE45" i="9" s="1"/>
  <c r="AF45" i="9" a="1"/>
  <c r="AF45" i="9" s="1"/>
  <c r="AG45" i="9" a="1"/>
  <c r="AG45" i="9" s="1"/>
  <c r="AD46" i="9" a="1"/>
  <c r="AD46" i="9" s="1"/>
  <c r="AE46" i="9" a="1"/>
  <c r="AE46" i="9" s="1"/>
  <c r="AF46" i="9" a="1"/>
  <c r="AF46" i="9" s="1"/>
  <c r="AG46" i="9" a="1"/>
  <c r="AG46" i="9" s="1"/>
  <c r="AD47" i="9" a="1"/>
  <c r="AD47" i="9" s="1"/>
  <c r="AE47" i="9" a="1"/>
  <c r="AE47" i="9" s="1"/>
  <c r="AF47" i="9" a="1"/>
  <c r="AF47" i="9" s="1"/>
  <c r="AG47" i="9" a="1"/>
  <c r="AG47" i="9" s="1"/>
  <c r="AD48" i="9" a="1"/>
  <c r="AD48" i="9" s="1"/>
  <c r="AE48" i="9" a="1"/>
  <c r="AE48" i="9" s="1"/>
  <c r="AF48" i="9" a="1"/>
  <c r="AF48" i="9" s="1"/>
  <c r="AG48" i="9" a="1"/>
  <c r="AG48" i="9" s="1"/>
  <c r="AD49" i="9" a="1"/>
  <c r="AD49" i="9" s="1"/>
  <c r="AE49" i="9" a="1"/>
  <c r="AE49" i="9" s="1"/>
  <c r="AF49" i="9" a="1"/>
  <c r="AF49" i="9" s="1"/>
  <c r="AG49" i="9" a="1"/>
  <c r="AG49" i="9" s="1"/>
  <c r="AD50" i="9" a="1"/>
  <c r="AD50" i="9" s="1"/>
  <c r="AE50" i="9" a="1"/>
  <c r="AE50" i="9" s="1"/>
  <c r="AF50" i="9" a="1"/>
  <c r="AF50" i="9" s="1"/>
  <c r="AG50" i="9" a="1"/>
  <c r="AG50" i="9" s="1"/>
  <c r="AD51" i="9" a="1"/>
  <c r="AD51" i="9" s="1"/>
  <c r="AE51" i="9" a="1"/>
  <c r="AE51" i="9" s="1"/>
  <c r="AF51" i="9" a="1"/>
  <c r="AF51" i="9" s="1"/>
  <c r="AG51" i="9" a="1"/>
  <c r="AG51" i="9" s="1"/>
  <c r="AD52" i="9" a="1"/>
  <c r="AD52" i="9" s="1"/>
  <c r="AE52" i="9" a="1"/>
  <c r="AE52" i="9" s="1"/>
  <c r="AF52" i="9" a="1"/>
  <c r="AF52" i="9" s="1"/>
  <c r="AG52" i="9" a="1"/>
  <c r="AG52" i="9" s="1"/>
  <c r="AD53" i="9" a="1"/>
  <c r="AD53" i="9" s="1"/>
  <c r="AE53" i="9" a="1"/>
  <c r="AE53" i="9" s="1"/>
  <c r="AF53" i="9" a="1"/>
  <c r="AF53" i="9" s="1"/>
  <c r="AG53" i="9" a="1"/>
  <c r="AG53" i="9" s="1"/>
  <c r="AD54" i="9" a="1"/>
  <c r="AD54" i="9" s="1"/>
  <c r="AE54" i="9" a="1"/>
  <c r="AE54" i="9" s="1"/>
  <c r="AF54" i="9" a="1"/>
  <c r="AF54" i="9" s="1"/>
  <c r="AG54" i="9" a="1"/>
  <c r="AG54" i="9" s="1"/>
  <c r="AD55" i="9" a="1"/>
  <c r="AD55" i="9" s="1"/>
  <c r="AE55" i="9" a="1"/>
  <c r="AE55" i="9" s="1"/>
  <c r="AF55" i="9" a="1"/>
  <c r="AF55" i="9" s="1"/>
  <c r="AG55" i="9" a="1"/>
  <c r="AG55" i="9" s="1"/>
  <c r="AD56" i="9" a="1"/>
  <c r="AD56" i="9" s="1"/>
  <c r="AE56" i="9" a="1"/>
  <c r="AE56" i="9" s="1"/>
  <c r="AF56" i="9" a="1"/>
  <c r="AF56" i="9" s="1"/>
  <c r="AG56" i="9" a="1"/>
  <c r="AG56" i="9" s="1"/>
  <c r="AD57" i="9" a="1"/>
  <c r="AD57" i="9" s="1"/>
  <c r="AE57" i="9" a="1"/>
  <c r="AE57" i="9" s="1"/>
  <c r="AF57" i="9" a="1"/>
  <c r="AF57" i="9" s="1"/>
  <c r="AG57" i="9" a="1"/>
  <c r="AG57" i="9" s="1"/>
  <c r="AD58" i="9" a="1"/>
  <c r="AD58" i="9" s="1"/>
  <c r="AE58" i="9" a="1"/>
  <c r="AE58" i="9" s="1"/>
  <c r="AF58" i="9" a="1"/>
  <c r="AF58" i="9" s="1"/>
  <c r="AG58" i="9" a="1"/>
  <c r="AG58" i="9" s="1"/>
  <c r="AD59" i="9" a="1"/>
  <c r="AD59" i="9" s="1"/>
  <c r="AE59" i="9" a="1"/>
  <c r="AE59" i="9" s="1"/>
  <c r="AF59" i="9" a="1"/>
  <c r="AF59" i="9" s="1"/>
  <c r="AG59" i="9" a="1"/>
  <c r="AG59" i="9" s="1"/>
  <c r="AD60" i="9" a="1"/>
  <c r="AD60" i="9" s="1"/>
  <c r="AE60" i="9" a="1"/>
  <c r="AE60" i="9" s="1"/>
  <c r="AF60" i="9" a="1"/>
  <c r="AF60" i="9" s="1"/>
  <c r="AG60" i="9" a="1"/>
  <c r="AG60" i="9" s="1"/>
  <c r="AD61" i="9" a="1"/>
  <c r="AD61" i="9" s="1"/>
  <c r="AE61" i="9" a="1"/>
  <c r="AE61" i="9" s="1"/>
  <c r="AF61" i="9" a="1"/>
  <c r="AF61" i="9" s="1"/>
  <c r="AG61" i="9" a="1"/>
  <c r="AG61" i="9" s="1"/>
  <c r="AD62" i="9" a="1"/>
  <c r="AD62" i="9" s="1"/>
  <c r="AE62" i="9" a="1"/>
  <c r="AE62" i="9" s="1"/>
  <c r="AF62" i="9" a="1"/>
  <c r="AF62" i="9" s="1"/>
  <c r="AG62" i="9" a="1"/>
  <c r="AG62" i="9" s="1"/>
  <c r="AG13" i="9" a="1"/>
  <c r="AG13" i="9" s="1"/>
  <c r="AF13" i="9" a="1"/>
  <c r="AF13" i="9" s="1"/>
  <c r="AE13" i="9" a="1"/>
  <c r="AE13" i="9" s="1"/>
  <c r="O13" i="10" l="1"/>
  <c r="R2" i="8"/>
  <c r="X2" i="8"/>
  <c r="Y2" i="8"/>
  <c r="H2" i="8"/>
  <c r="D14" i="9"/>
  <c r="E14" i="9"/>
  <c r="F14" i="9"/>
  <c r="H14" i="9"/>
  <c r="I14" i="9"/>
  <c r="D15" i="9"/>
  <c r="E15" i="9"/>
  <c r="F15" i="9"/>
  <c r="H15" i="9"/>
  <c r="I15" i="9"/>
  <c r="D16" i="9"/>
  <c r="E16" i="9"/>
  <c r="F16" i="9"/>
  <c r="H16" i="9"/>
  <c r="I16" i="9"/>
  <c r="D17" i="9"/>
  <c r="E17" i="9"/>
  <c r="F17" i="9"/>
  <c r="H17" i="9"/>
  <c r="I17" i="9"/>
  <c r="D18" i="9"/>
  <c r="E18" i="9"/>
  <c r="F18" i="9"/>
  <c r="H18" i="9"/>
  <c r="I18" i="9"/>
  <c r="D19" i="9"/>
  <c r="E19" i="9"/>
  <c r="F19" i="9"/>
  <c r="H19" i="9"/>
  <c r="I19" i="9"/>
  <c r="D20" i="9"/>
  <c r="E20" i="9"/>
  <c r="F20" i="9"/>
  <c r="H20" i="9"/>
  <c r="I20" i="9"/>
  <c r="D21" i="9"/>
  <c r="E21" i="9"/>
  <c r="F21" i="9"/>
  <c r="H21" i="9"/>
  <c r="I21" i="9"/>
  <c r="D22" i="9"/>
  <c r="B22" i="9" s="1"/>
  <c r="E22" i="9"/>
  <c r="F22" i="9"/>
  <c r="H22" i="9"/>
  <c r="I22" i="9"/>
  <c r="D23" i="9"/>
  <c r="B23" i="9" s="1"/>
  <c r="E23" i="9"/>
  <c r="F23" i="9"/>
  <c r="H23" i="9"/>
  <c r="I23" i="9"/>
  <c r="D24" i="9"/>
  <c r="B24" i="9" s="1"/>
  <c r="E24" i="9"/>
  <c r="F24" i="9"/>
  <c r="H24" i="9"/>
  <c r="I24" i="9"/>
  <c r="D25" i="9"/>
  <c r="B25" i="9" s="1"/>
  <c r="E25" i="9"/>
  <c r="F25" i="9"/>
  <c r="H25" i="9"/>
  <c r="I25" i="9"/>
  <c r="D26" i="9"/>
  <c r="B26" i="9" s="1"/>
  <c r="E26" i="9"/>
  <c r="F26" i="9"/>
  <c r="H26" i="9"/>
  <c r="I26" i="9"/>
  <c r="D27" i="9"/>
  <c r="B27" i="9" s="1"/>
  <c r="E27" i="9"/>
  <c r="F27" i="9"/>
  <c r="H27" i="9"/>
  <c r="I27" i="9"/>
  <c r="D28" i="9"/>
  <c r="B28" i="9" s="1"/>
  <c r="E28" i="9"/>
  <c r="F28" i="9"/>
  <c r="H28" i="9"/>
  <c r="I28" i="9"/>
  <c r="D29" i="9"/>
  <c r="B29" i="9" s="1"/>
  <c r="E29" i="9"/>
  <c r="F29" i="9"/>
  <c r="H29" i="9"/>
  <c r="I29" i="9"/>
  <c r="D30" i="9"/>
  <c r="B30" i="9" s="1"/>
  <c r="E30" i="9"/>
  <c r="F30" i="9"/>
  <c r="H30" i="9"/>
  <c r="I30" i="9"/>
  <c r="D31" i="9"/>
  <c r="B31" i="9" s="1"/>
  <c r="E31" i="9"/>
  <c r="F31" i="9"/>
  <c r="H31" i="9"/>
  <c r="I31" i="9"/>
  <c r="D32" i="9"/>
  <c r="E32" i="9"/>
  <c r="F32" i="9"/>
  <c r="H32" i="9"/>
  <c r="I32" i="9"/>
  <c r="D33" i="9"/>
  <c r="B33" i="9" s="1"/>
  <c r="E33" i="9"/>
  <c r="F33" i="9"/>
  <c r="H33" i="9"/>
  <c r="I33" i="9"/>
  <c r="D34" i="9"/>
  <c r="B34" i="9" s="1"/>
  <c r="E34" i="9"/>
  <c r="F34" i="9"/>
  <c r="H34" i="9"/>
  <c r="I34" i="9"/>
  <c r="D35" i="9"/>
  <c r="B35" i="9" s="1"/>
  <c r="E35" i="9"/>
  <c r="F35" i="9"/>
  <c r="H35" i="9"/>
  <c r="I35" i="9"/>
  <c r="D36" i="9"/>
  <c r="B36" i="9" s="1"/>
  <c r="E36" i="9"/>
  <c r="F36" i="9"/>
  <c r="H36" i="9"/>
  <c r="I36" i="9"/>
  <c r="D37" i="9"/>
  <c r="B37" i="9" s="1"/>
  <c r="E37" i="9"/>
  <c r="F37" i="9"/>
  <c r="H37" i="9"/>
  <c r="I37" i="9"/>
  <c r="D38" i="9"/>
  <c r="B38" i="9" s="1"/>
  <c r="E38" i="9"/>
  <c r="F38" i="9"/>
  <c r="H38" i="9"/>
  <c r="I38" i="9"/>
  <c r="D39" i="9"/>
  <c r="B39" i="9" s="1"/>
  <c r="E39" i="9"/>
  <c r="F39" i="9"/>
  <c r="H39" i="9"/>
  <c r="I39" i="9"/>
  <c r="D40" i="9"/>
  <c r="B40" i="9" s="1"/>
  <c r="E40" i="9"/>
  <c r="F40" i="9"/>
  <c r="H40" i="9"/>
  <c r="I40" i="9"/>
  <c r="D41" i="9"/>
  <c r="B41" i="9" s="1"/>
  <c r="E41" i="9"/>
  <c r="F41" i="9"/>
  <c r="H41" i="9"/>
  <c r="I41" i="9"/>
  <c r="D42" i="9"/>
  <c r="B42" i="9" s="1"/>
  <c r="E42" i="9"/>
  <c r="F42" i="9"/>
  <c r="H42" i="9"/>
  <c r="I42" i="9"/>
  <c r="D43" i="9"/>
  <c r="B43" i="9" s="1"/>
  <c r="E43" i="9"/>
  <c r="F43" i="9"/>
  <c r="H43" i="9"/>
  <c r="I43" i="9"/>
  <c r="D44" i="9"/>
  <c r="B44" i="9" s="1"/>
  <c r="E44" i="9"/>
  <c r="F44" i="9"/>
  <c r="H44" i="9"/>
  <c r="I44" i="9"/>
  <c r="D45" i="9"/>
  <c r="B45" i="9" s="1"/>
  <c r="E45" i="9"/>
  <c r="F45" i="9"/>
  <c r="H45" i="9"/>
  <c r="I45" i="9"/>
  <c r="D46" i="9"/>
  <c r="B46" i="9" s="1"/>
  <c r="E46" i="9"/>
  <c r="F46" i="9"/>
  <c r="H46" i="9"/>
  <c r="I46" i="9"/>
  <c r="D47" i="9"/>
  <c r="B47" i="9" s="1"/>
  <c r="E47" i="9"/>
  <c r="F47" i="9"/>
  <c r="H47" i="9"/>
  <c r="I47" i="9"/>
  <c r="D48" i="9"/>
  <c r="B48" i="9" s="1"/>
  <c r="E48" i="9"/>
  <c r="F48" i="9"/>
  <c r="H48" i="9"/>
  <c r="I48" i="9"/>
  <c r="D49" i="9"/>
  <c r="B49" i="9" s="1"/>
  <c r="E49" i="9"/>
  <c r="F49" i="9"/>
  <c r="H49" i="9"/>
  <c r="I49" i="9"/>
  <c r="D50" i="9"/>
  <c r="B50" i="9" s="1"/>
  <c r="E50" i="9"/>
  <c r="F50" i="9"/>
  <c r="H50" i="9"/>
  <c r="I50" i="9"/>
  <c r="D51" i="9"/>
  <c r="B51" i="9" s="1"/>
  <c r="E51" i="9"/>
  <c r="F51" i="9"/>
  <c r="H51" i="9"/>
  <c r="I51" i="9"/>
  <c r="D52" i="9"/>
  <c r="B52" i="9" s="1"/>
  <c r="E52" i="9"/>
  <c r="F52" i="9"/>
  <c r="H52" i="9"/>
  <c r="I52" i="9"/>
  <c r="D53" i="9"/>
  <c r="B53" i="9" s="1"/>
  <c r="E53" i="9"/>
  <c r="F53" i="9"/>
  <c r="H53" i="9"/>
  <c r="I53" i="9"/>
  <c r="D54" i="9"/>
  <c r="B54" i="9" s="1"/>
  <c r="E54" i="9"/>
  <c r="F54" i="9"/>
  <c r="H54" i="9"/>
  <c r="I54" i="9"/>
  <c r="D55" i="9"/>
  <c r="B55" i="9" s="1"/>
  <c r="E55" i="9"/>
  <c r="F55" i="9"/>
  <c r="H55" i="9"/>
  <c r="I55" i="9"/>
  <c r="D56" i="9"/>
  <c r="B56" i="9" s="1"/>
  <c r="E56" i="9"/>
  <c r="F56" i="9"/>
  <c r="H56" i="9"/>
  <c r="I56" i="9"/>
  <c r="D57" i="9"/>
  <c r="B57" i="9" s="1"/>
  <c r="E57" i="9"/>
  <c r="F57" i="9"/>
  <c r="H57" i="9"/>
  <c r="I57" i="9"/>
  <c r="D58" i="9"/>
  <c r="B58" i="9" s="1"/>
  <c r="E58" i="9"/>
  <c r="F58" i="9"/>
  <c r="H58" i="9"/>
  <c r="I58" i="9"/>
  <c r="D59" i="9"/>
  <c r="B59" i="9" s="1"/>
  <c r="E59" i="9"/>
  <c r="F59" i="9"/>
  <c r="H59" i="9"/>
  <c r="I59" i="9"/>
  <c r="D60" i="9"/>
  <c r="B60" i="9" s="1"/>
  <c r="E60" i="9"/>
  <c r="F60" i="9"/>
  <c r="H60" i="9"/>
  <c r="I60" i="9"/>
  <c r="D61" i="9"/>
  <c r="B61" i="9" s="1"/>
  <c r="E61" i="9"/>
  <c r="F61" i="9"/>
  <c r="H61" i="9"/>
  <c r="I61" i="9"/>
  <c r="D62" i="9"/>
  <c r="B62" i="9" s="1"/>
  <c r="E62" i="9"/>
  <c r="F62" i="9"/>
  <c r="H62" i="9"/>
  <c r="I62" i="9"/>
  <c r="D14" i="4"/>
  <c r="E14" i="4"/>
  <c r="F14" i="4"/>
  <c r="H14" i="4"/>
  <c r="I14" i="4"/>
  <c r="D15" i="4"/>
  <c r="E15" i="4"/>
  <c r="F15" i="4"/>
  <c r="H15" i="4"/>
  <c r="I15" i="4"/>
  <c r="D16" i="4"/>
  <c r="E16" i="4"/>
  <c r="F16" i="4"/>
  <c r="H16" i="4"/>
  <c r="I16" i="4"/>
  <c r="D17" i="4"/>
  <c r="E17" i="4"/>
  <c r="F17" i="4"/>
  <c r="H17" i="4"/>
  <c r="I17" i="4"/>
  <c r="D18" i="4"/>
  <c r="E18" i="4"/>
  <c r="F18" i="4"/>
  <c r="H18" i="4"/>
  <c r="I18" i="4"/>
  <c r="D19" i="4"/>
  <c r="E19" i="4"/>
  <c r="F19" i="4"/>
  <c r="H19" i="4"/>
  <c r="I19" i="4"/>
  <c r="D20" i="4"/>
  <c r="E20" i="4"/>
  <c r="F20" i="4"/>
  <c r="H20" i="4"/>
  <c r="I20" i="4"/>
  <c r="D21" i="4"/>
  <c r="E21" i="4"/>
  <c r="F21" i="4"/>
  <c r="H21" i="4"/>
  <c r="I21" i="4"/>
  <c r="D22" i="4"/>
  <c r="B22" i="4" s="1"/>
  <c r="E22" i="4"/>
  <c r="F22" i="4"/>
  <c r="H22" i="4"/>
  <c r="I22" i="4"/>
  <c r="D23" i="4"/>
  <c r="B23" i="4" s="1"/>
  <c r="E23" i="4"/>
  <c r="F23" i="4"/>
  <c r="H23" i="4"/>
  <c r="I23" i="4"/>
  <c r="D24" i="4"/>
  <c r="B24" i="4" s="1"/>
  <c r="E24" i="4"/>
  <c r="F24" i="4"/>
  <c r="H24" i="4"/>
  <c r="I24" i="4"/>
  <c r="D25" i="4"/>
  <c r="B25" i="4" s="1"/>
  <c r="E25" i="4"/>
  <c r="F25" i="4"/>
  <c r="H25" i="4"/>
  <c r="I25" i="4"/>
  <c r="D26" i="4"/>
  <c r="B26" i="4" s="1"/>
  <c r="E26" i="4"/>
  <c r="F26" i="4"/>
  <c r="H26" i="4"/>
  <c r="I26" i="4"/>
  <c r="D27" i="4"/>
  <c r="B27" i="4" s="1"/>
  <c r="E27" i="4"/>
  <c r="F27" i="4"/>
  <c r="H27" i="4"/>
  <c r="I27" i="4"/>
  <c r="D28" i="4"/>
  <c r="B28" i="4" s="1"/>
  <c r="E28" i="4"/>
  <c r="F28" i="4"/>
  <c r="H28" i="4"/>
  <c r="I28" i="4"/>
  <c r="D29" i="4"/>
  <c r="B29" i="4" s="1"/>
  <c r="E29" i="4"/>
  <c r="F29" i="4"/>
  <c r="H29" i="4"/>
  <c r="I29" i="4"/>
  <c r="D30" i="4"/>
  <c r="B30" i="4" s="1"/>
  <c r="E30" i="4"/>
  <c r="F30" i="4"/>
  <c r="H30" i="4"/>
  <c r="I30" i="4"/>
  <c r="D31" i="4"/>
  <c r="B31" i="4" s="1"/>
  <c r="E31" i="4"/>
  <c r="F31" i="4"/>
  <c r="H31" i="4"/>
  <c r="I31" i="4"/>
  <c r="D32" i="4"/>
  <c r="B32" i="4" s="1"/>
  <c r="E32" i="4"/>
  <c r="F32" i="4"/>
  <c r="H32" i="4"/>
  <c r="I32" i="4"/>
  <c r="D33" i="4"/>
  <c r="B33" i="4" s="1"/>
  <c r="E33" i="4"/>
  <c r="F33" i="4"/>
  <c r="H33" i="4"/>
  <c r="I33" i="4"/>
  <c r="D34" i="4"/>
  <c r="B34" i="4" s="1"/>
  <c r="E34" i="4"/>
  <c r="F34" i="4"/>
  <c r="H34" i="4"/>
  <c r="I34" i="4"/>
  <c r="D35" i="4"/>
  <c r="B35" i="4" s="1"/>
  <c r="E35" i="4"/>
  <c r="F35" i="4"/>
  <c r="H35" i="4"/>
  <c r="I35" i="4"/>
  <c r="D36" i="4"/>
  <c r="B36" i="4" s="1"/>
  <c r="E36" i="4"/>
  <c r="F36" i="4"/>
  <c r="H36" i="4"/>
  <c r="I36" i="4"/>
  <c r="D37" i="4"/>
  <c r="B37" i="4" s="1"/>
  <c r="E37" i="4"/>
  <c r="F37" i="4"/>
  <c r="H37" i="4"/>
  <c r="I37" i="4"/>
  <c r="D38" i="4"/>
  <c r="B38" i="4" s="1"/>
  <c r="E38" i="4"/>
  <c r="F38" i="4"/>
  <c r="H38" i="4"/>
  <c r="I38" i="4"/>
  <c r="D39" i="4"/>
  <c r="B39" i="4" s="1"/>
  <c r="E39" i="4"/>
  <c r="F39" i="4"/>
  <c r="H39" i="4"/>
  <c r="I39" i="4"/>
  <c r="D40" i="4"/>
  <c r="B40" i="4" s="1"/>
  <c r="E40" i="4"/>
  <c r="F40" i="4"/>
  <c r="H40" i="4"/>
  <c r="I40" i="4"/>
  <c r="D41" i="4"/>
  <c r="B41" i="4" s="1"/>
  <c r="E41" i="4"/>
  <c r="F41" i="4"/>
  <c r="H41" i="4"/>
  <c r="I41" i="4"/>
  <c r="D42" i="4"/>
  <c r="B42" i="4" s="1"/>
  <c r="E42" i="4"/>
  <c r="F42" i="4"/>
  <c r="H42" i="4"/>
  <c r="I42" i="4"/>
  <c r="D43" i="4"/>
  <c r="B43" i="4" s="1"/>
  <c r="E43" i="4"/>
  <c r="F43" i="4"/>
  <c r="H43" i="4"/>
  <c r="I43" i="4"/>
  <c r="D44" i="4"/>
  <c r="B44" i="4" s="1"/>
  <c r="E44" i="4"/>
  <c r="F44" i="4"/>
  <c r="H44" i="4"/>
  <c r="I44" i="4"/>
  <c r="D45" i="4"/>
  <c r="B45" i="4" s="1"/>
  <c r="E45" i="4"/>
  <c r="F45" i="4"/>
  <c r="H45" i="4"/>
  <c r="I45" i="4"/>
  <c r="D46" i="4"/>
  <c r="B46" i="4" s="1"/>
  <c r="E46" i="4"/>
  <c r="F46" i="4"/>
  <c r="H46" i="4"/>
  <c r="I46" i="4"/>
  <c r="D47" i="4"/>
  <c r="B47" i="4" s="1"/>
  <c r="E47" i="4"/>
  <c r="F47" i="4"/>
  <c r="H47" i="4"/>
  <c r="I47" i="4"/>
  <c r="D48" i="4"/>
  <c r="B48" i="4" s="1"/>
  <c r="E48" i="4"/>
  <c r="F48" i="4"/>
  <c r="H48" i="4"/>
  <c r="I48" i="4"/>
  <c r="D49" i="4"/>
  <c r="B49" i="4" s="1"/>
  <c r="E49" i="4"/>
  <c r="F49" i="4"/>
  <c r="H49" i="4"/>
  <c r="I49" i="4"/>
  <c r="D50" i="4"/>
  <c r="B50" i="4" s="1"/>
  <c r="E50" i="4"/>
  <c r="F50" i="4"/>
  <c r="H50" i="4"/>
  <c r="I50" i="4"/>
  <c r="D51" i="4"/>
  <c r="B51" i="4" s="1"/>
  <c r="E51" i="4"/>
  <c r="F51" i="4"/>
  <c r="H51" i="4"/>
  <c r="I51" i="4"/>
  <c r="D52" i="4"/>
  <c r="B52" i="4" s="1"/>
  <c r="E52" i="4"/>
  <c r="F52" i="4"/>
  <c r="H52" i="4"/>
  <c r="I52" i="4"/>
  <c r="D53" i="4"/>
  <c r="B53" i="4" s="1"/>
  <c r="E53" i="4"/>
  <c r="F53" i="4"/>
  <c r="H53" i="4"/>
  <c r="I53" i="4"/>
  <c r="D54" i="4"/>
  <c r="B54" i="4" s="1"/>
  <c r="E54" i="4"/>
  <c r="F54" i="4"/>
  <c r="H54" i="4"/>
  <c r="I54" i="4"/>
  <c r="D55" i="4"/>
  <c r="B55" i="4" s="1"/>
  <c r="E55" i="4"/>
  <c r="F55" i="4"/>
  <c r="H55" i="4"/>
  <c r="I55" i="4"/>
  <c r="D56" i="4"/>
  <c r="B56" i="4" s="1"/>
  <c r="E56" i="4"/>
  <c r="F56" i="4"/>
  <c r="H56" i="4"/>
  <c r="I56" i="4"/>
  <c r="D57" i="4"/>
  <c r="B57" i="4" s="1"/>
  <c r="E57" i="4"/>
  <c r="F57" i="4"/>
  <c r="H57" i="4"/>
  <c r="I57" i="4"/>
  <c r="D58" i="4"/>
  <c r="B58" i="4" s="1"/>
  <c r="E58" i="4"/>
  <c r="F58" i="4"/>
  <c r="H58" i="4"/>
  <c r="I58" i="4"/>
  <c r="D59" i="4"/>
  <c r="B59" i="4" s="1"/>
  <c r="E59" i="4"/>
  <c r="F59" i="4"/>
  <c r="H59" i="4"/>
  <c r="I59" i="4"/>
  <c r="D60" i="4"/>
  <c r="B60" i="4" s="1"/>
  <c r="E60" i="4"/>
  <c r="F60" i="4"/>
  <c r="H60" i="4"/>
  <c r="I60" i="4"/>
  <c r="D61" i="4"/>
  <c r="B61" i="4" s="1"/>
  <c r="E61" i="4"/>
  <c r="F61" i="4"/>
  <c r="H61" i="4"/>
  <c r="I61" i="4"/>
  <c r="D62" i="4"/>
  <c r="B62" i="4" s="1"/>
  <c r="E62" i="4"/>
  <c r="F62" i="4"/>
  <c r="H62" i="4"/>
  <c r="I62" i="4"/>
  <c r="O65" i="10" l="1"/>
  <c r="O69" i="10" s="1"/>
  <c r="M7" i="10" s="1"/>
  <c r="Y62" i="9" a="1"/>
  <c r="Y62" i="9" s="1"/>
  <c r="Z62" i="9" a="1"/>
  <c r="Z62" i="9" s="1"/>
  <c r="AA62" i="9" a="1"/>
  <c r="AA62" i="9" s="1"/>
  <c r="AB62" i="9" a="1"/>
  <c r="AB62" i="9" s="1"/>
  <c r="AB58" i="9" a="1"/>
  <c r="AB58" i="9" s="1"/>
  <c r="Y58" i="9" a="1"/>
  <c r="Y58" i="9" s="1"/>
  <c r="Z58" i="9" a="1"/>
  <c r="Z58" i="9" s="1"/>
  <c r="AA58" i="9" a="1"/>
  <c r="AA58" i="9" s="1"/>
  <c r="Y54" i="9" a="1"/>
  <c r="Y54" i="9" s="1"/>
  <c r="AA54" i="9" a="1"/>
  <c r="AA54" i="9" s="1"/>
  <c r="AB54" i="9" a="1"/>
  <c r="AB54" i="9" s="1"/>
  <c r="Z54" i="9" a="1"/>
  <c r="Z54" i="9" s="1"/>
  <c r="Y50" i="9" a="1"/>
  <c r="Y50" i="9" s="1"/>
  <c r="AA50" i="9" a="1"/>
  <c r="AA50" i="9" s="1"/>
  <c r="Z50" i="9" a="1"/>
  <c r="Z50" i="9" s="1"/>
  <c r="AB50" i="9" a="1"/>
  <c r="AB50" i="9" s="1"/>
  <c r="AB48" i="9" a="1"/>
  <c r="AB48" i="9" s="1"/>
  <c r="Y48" i="9" a="1"/>
  <c r="Y48" i="9" s="1"/>
  <c r="Z48" i="9" a="1"/>
  <c r="Z48" i="9" s="1"/>
  <c r="AA48" i="9" a="1"/>
  <c r="AA48" i="9" s="1"/>
  <c r="Z46" i="9" a="1"/>
  <c r="Z46" i="9" s="1"/>
  <c r="AA46" i="9" a="1"/>
  <c r="AA46" i="9" s="1"/>
  <c r="AB46" i="9" a="1"/>
  <c r="AB46" i="9" s="1"/>
  <c r="Y46" i="9" a="1"/>
  <c r="Y46" i="9" s="1"/>
  <c r="Y44" i="9" a="1"/>
  <c r="Y44" i="9" s="1"/>
  <c r="AB44" i="9" a="1"/>
  <c r="AB44" i="9" s="1"/>
  <c r="Z44" i="9" a="1"/>
  <c r="Z44" i="9" s="1"/>
  <c r="AA44" i="9" a="1"/>
  <c r="AA44" i="9" s="1"/>
  <c r="Y42" i="9" a="1"/>
  <c r="Y42" i="9" s="1"/>
  <c r="Z42" i="9" a="1"/>
  <c r="Z42" i="9" s="1"/>
  <c r="AA42" i="9" a="1"/>
  <c r="AA42" i="9" s="1"/>
  <c r="AB42" i="9" a="1"/>
  <c r="AB42" i="9" s="1"/>
  <c r="Y40" i="9" a="1"/>
  <c r="Y40" i="9" s="1"/>
  <c r="AA40" i="9" a="1"/>
  <c r="AA40" i="9" s="1"/>
  <c r="Z40" i="9" a="1"/>
  <c r="Z40" i="9" s="1"/>
  <c r="AB40" i="9" a="1"/>
  <c r="AB40" i="9" s="1"/>
  <c r="AB38" i="9" a="1"/>
  <c r="AB38" i="9" s="1"/>
  <c r="Y38" i="9" a="1"/>
  <c r="Y38" i="9" s="1"/>
  <c r="Z38" i="9" a="1"/>
  <c r="Z38" i="9" s="1"/>
  <c r="AA38" i="9" a="1"/>
  <c r="AA38" i="9" s="1"/>
  <c r="Z36" i="9" a="1"/>
  <c r="Z36" i="9" s="1"/>
  <c r="AA36" i="9" a="1"/>
  <c r="AA36" i="9" s="1"/>
  <c r="AB36" i="9" a="1"/>
  <c r="AB36" i="9" s="1"/>
  <c r="Y36" i="9" a="1"/>
  <c r="Y36" i="9" s="1"/>
  <c r="Y34" i="9" a="1"/>
  <c r="Y34" i="9" s="1"/>
  <c r="AB34" i="9" a="1"/>
  <c r="AB34" i="9" s="1"/>
  <c r="Z34" i="9" a="1"/>
  <c r="Z34" i="9" s="1"/>
  <c r="AA34" i="9" a="1"/>
  <c r="AA34" i="9" s="1"/>
  <c r="Y32" i="9" a="1"/>
  <c r="Y32" i="9" s="1"/>
  <c r="B32" i="9" s="1"/>
  <c r="Z32" i="9" a="1"/>
  <c r="Z32" i="9" s="1"/>
  <c r="AA32" i="9" a="1"/>
  <c r="AA32" i="9" s="1"/>
  <c r="AB32" i="9" a="1"/>
  <c r="AB32" i="9" s="1"/>
  <c r="Y30" i="9" a="1"/>
  <c r="Y30" i="9" s="1"/>
  <c r="AA30" i="9" a="1"/>
  <c r="AA30" i="9" s="1"/>
  <c r="Z30" i="9" a="1"/>
  <c r="Z30" i="9" s="1"/>
  <c r="AB30" i="9" a="1"/>
  <c r="AB30" i="9" s="1"/>
  <c r="AB28" i="9" a="1"/>
  <c r="AB28" i="9" s="1"/>
  <c r="Y28" i="9" a="1"/>
  <c r="Y28" i="9" s="1"/>
  <c r="Z28" i="9" a="1"/>
  <c r="Z28" i="9" s="1"/>
  <c r="AA28" i="9" a="1"/>
  <c r="AA28" i="9" s="1"/>
  <c r="Z26" i="9" a="1"/>
  <c r="Z26" i="9" s="1"/>
  <c r="AA26" i="9" a="1"/>
  <c r="AA26" i="9" s="1"/>
  <c r="AB26" i="9" a="1"/>
  <c r="AB26" i="9" s="1"/>
  <c r="Y26" i="9" a="1"/>
  <c r="Y26" i="9" s="1"/>
  <c r="Y24" i="9" a="1"/>
  <c r="Y24" i="9" s="1"/>
  <c r="AA24" i="9" a="1"/>
  <c r="AA24" i="9" s="1"/>
  <c r="AB24" i="9" a="1"/>
  <c r="AB24" i="9" s="1"/>
  <c r="Z24" i="9" a="1"/>
  <c r="Z24" i="9" s="1"/>
  <c r="Y22" i="9" a="1"/>
  <c r="Y22" i="9" s="1"/>
  <c r="Z22" i="9" a="1"/>
  <c r="Z22" i="9" s="1"/>
  <c r="AA22" i="9" a="1"/>
  <c r="AA22" i="9" s="1"/>
  <c r="AB22" i="9" a="1"/>
  <c r="AB22" i="9" s="1"/>
  <c r="Y20" i="9" a="1"/>
  <c r="Y20" i="9" s="1"/>
  <c r="Z20" i="9" a="1"/>
  <c r="Z20" i="9" s="1"/>
  <c r="AA20" i="9" a="1"/>
  <c r="AA20" i="9" s="1"/>
  <c r="AB20" i="9" a="1"/>
  <c r="AB20" i="9" s="1"/>
  <c r="AB18" i="9" a="1"/>
  <c r="AB18" i="9" s="1"/>
  <c r="Y18" i="9" a="1"/>
  <c r="Y18" i="9" s="1"/>
  <c r="Z18" i="9" a="1"/>
  <c r="Z18" i="9" s="1"/>
  <c r="AA18" i="9" a="1"/>
  <c r="AA18" i="9" s="1"/>
  <c r="Z16" i="9" a="1"/>
  <c r="Z16" i="9" s="1"/>
  <c r="AA16" i="9" a="1"/>
  <c r="AA16" i="9" s="1"/>
  <c r="AB16" i="9" a="1"/>
  <c r="AB16" i="9" s="1"/>
  <c r="Y16" i="9" a="1"/>
  <c r="Y16" i="9" s="1"/>
  <c r="Y14" i="9" a="1"/>
  <c r="Y14" i="9" s="1"/>
  <c r="Z14" i="9" a="1"/>
  <c r="Z14" i="9" s="1"/>
  <c r="AA14" i="9" a="1"/>
  <c r="AA14" i="9" s="1"/>
  <c r="AB14" i="9" a="1"/>
  <c r="AB14" i="9" s="1"/>
  <c r="Z56" i="9" a="1"/>
  <c r="Z56" i="9" s="1"/>
  <c r="AA56" i="9" a="1"/>
  <c r="AA56" i="9" s="1"/>
  <c r="AB56" i="9" a="1"/>
  <c r="AB56" i="9" s="1"/>
  <c r="Y56" i="9" a="1"/>
  <c r="Y56" i="9" s="1"/>
  <c r="Y60" i="9" a="1"/>
  <c r="Y60" i="9" s="1"/>
  <c r="AA60" i="9" a="1"/>
  <c r="AA60" i="9" s="1"/>
  <c r="Z60" i="9" a="1"/>
  <c r="Z60" i="9" s="1"/>
  <c r="AB60" i="9" a="1"/>
  <c r="AB60" i="9" s="1"/>
  <c r="Y52" i="9" a="1"/>
  <c r="Y52" i="9" s="1"/>
  <c r="Z52" i="9" a="1"/>
  <c r="Z52" i="9" s="1"/>
  <c r="AA52" i="9" a="1"/>
  <c r="AA52" i="9" s="1"/>
  <c r="AB52" i="9" a="1"/>
  <c r="AB52" i="9" s="1"/>
  <c r="Z61" i="9" a="1"/>
  <c r="Z61" i="9" s="1"/>
  <c r="AA61" i="9" a="1"/>
  <c r="AA61" i="9" s="1"/>
  <c r="AB61" i="9" a="1"/>
  <c r="AB61" i="9" s="1"/>
  <c r="Y61" i="9" a="1"/>
  <c r="Y61" i="9" s="1"/>
  <c r="Y59" i="9" a="1"/>
  <c r="Y59" i="9" s="1"/>
  <c r="AA59" i="9" a="1"/>
  <c r="AA59" i="9" s="1"/>
  <c r="AB59" i="9" a="1"/>
  <c r="AB59" i="9" s="1"/>
  <c r="Z59" i="9" a="1"/>
  <c r="Z59" i="9" s="1"/>
  <c r="Y57" i="9" a="1"/>
  <c r="Y57" i="9" s="1"/>
  <c r="Z57" i="9" a="1"/>
  <c r="Z57" i="9" s="1"/>
  <c r="AA57" i="9" a="1"/>
  <c r="AA57" i="9" s="1"/>
  <c r="AB57" i="9" a="1"/>
  <c r="AB57" i="9" s="1"/>
  <c r="Y55" i="9" a="1"/>
  <c r="Y55" i="9" s="1"/>
  <c r="AA55" i="9" a="1"/>
  <c r="AA55" i="9" s="1"/>
  <c r="Z55" i="9" a="1"/>
  <c r="Z55" i="9" s="1"/>
  <c r="AB55" i="9" a="1"/>
  <c r="AB55" i="9" s="1"/>
  <c r="AB53" i="9" a="1"/>
  <c r="AB53" i="9" s="1"/>
  <c r="Y53" i="9" a="1"/>
  <c r="Y53" i="9" s="1"/>
  <c r="Z53" i="9" a="1"/>
  <c r="Z53" i="9" s="1"/>
  <c r="AA53" i="9" a="1"/>
  <c r="AA53" i="9" s="1"/>
  <c r="Z51" i="9" a="1"/>
  <c r="Z51" i="9" s="1"/>
  <c r="AA51" i="9" a="1"/>
  <c r="AA51" i="9" s="1"/>
  <c r="AB51" i="9" a="1"/>
  <c r="AB51" i="9" s="1"/>
  <c r="Y51" i="9" a="1"/>
  <c r="Y51" i="9" s="1"/>
  <c r="Y49" i="9" a="1"/>
  <c r="Y49" i="9" s="1"/>
  <c r="AB49" i="9" a="1"/>
  <c r="AB49" i="9" s="1"/>
  <c r="Z49" i="9" a="1"/>
  <c r="Z49" i="9" s="1"/>
  <c r="AA49" i="9" a="1"/>
  <c r="AA49" i="9" s="1"/>
  <c r="Y47" i="9" a="1"/>
  <c r="Y47" i="9" s="1"/>
  <c r="Z47" i="9" a="1"/>
  <c r="Z47" i="9" s="1"/>
  <c r="AA47" i="9" a="1"/>
  <c r="AA47" i="9" s="1"/>
  <c r="AB47" i="9" a="1"/>
  <c r="AB47" i="9" s="1"/>
  <c r="Y45" i="9" a="1"/>
  <c r="Y45" i="9" s="1"/>
  <c r="AA45" i="9" a="1"/>
  <c r="AA45" i="9" s="1"/>
  <c r="Z45" i="9" a="1"/>
  <c r="Z45" i="9" s="1"/>
  <c r="AB45" i="9" a="1"/>
  <c r="AB45" i="9" s="1"/>
  <c r="AB43" i="9" a="1"/>
  <c r="AB43" i="9" s="1"/>
  <c r="Y43" i="9" a="1"/>
  <c r="Y43" i="9" s="1"/>
  <c r="Z43" i="9" a="1"/>
  <c r="Z43" i="9" s="1"/>
  <c r="AA43" i="9" a="1"/>
  <c r="AA43" i="9" s="1"/>
  <c r="Z41" i="9" a="1"/>
  <c r="Z41" i="9" s="1"/>
  <c r="AA41" i="9" a="1"/>
  <c r="AA41" i="9" s="1"/>
  <c r="AB41" i="9" a="1"/>
  <c r="AB41" i="9" s="1"/>
  <c r="Y41" i="9" a="1"/>
  <c r="Y41" i="9" s="1"/>
  <c r="Y39" i="9" a="1"/>
  <c r="Y39" i="9" s="1"/>
  <c r="AA39" i="9" a="1"/>
  <c r="AA39" i="9" s="1"/>
  <c r="AB39" i="9" a="1"/>
  <c r="AB39" i="9" s="1"/>
  <c r="Z39" i="9" a="1"/>
  <c r="Z39" i="9" s="1"/>
  <c r="Y37" i="9" a="1"/>
  <c r="Y37" i="9" s="1"/>
  <c r="Z37" i="9" a="1"/>
  <c r="Z37" i="9" s="1"/>
  <c r="AA37" i="9" a="1"/>
  <c r="AA37" i="9" s="1"/>
  <c r="AB37" i="9" a="1"/>
  <c r="AB37" i="9" s="1"/>
  <c r="Y35" i="9" a="1"/>
  <c r="Y35" i="9" s="1"/>
  <c r="AA35" i="9" a="1"/>
  <c r="AA35" i="9" s="1"/>
  <c r="Z35" i="9" a="1"/>
  <c r="Z35" i="9" s="1"/>
  <c r="AB35" i="9" a="1"/>
  <c r="AB35" i="9" s="1"/>
  <c r="AB33" i="9" a="1"/>
  <c r="AB33" i="9" s="1"/>
  <c r="Y33" i="9" a="1"/>
  <c r="Y33" i="9" s="1"/>
  <c r="Z33" i="9" a="1"/>
  <c r="Z33" i="9" s="1"/>
  <c r="AA33" i="9" a="1"/>
  <c r="AA33" i="9" s="1"/>
  <c r="Z31" i="9" a="1"/>
  <c r="Z31" i="9" s="1"/>
  <c r="AA31" i="9" a="1"/>
  <c r="AA31" i="9" s="1"/>
  <c r="AB31" i="9" a="1"/>
  <c r="AB31" i="9" s="1"/>
  <c r="Y31" i="9" a="1"/>
  <c r="Y31" i="9" s="1"/>
  <c r="Y29" i="9" a="1"/>
  <c r="Y29" i="9" s="1"/>
  <c r="AA29" i="9" a="1"/>
  <c r="AA29" i="9" s="1"/>
  <c r="AB29" i="9" a="1"/>
  <c r="AB29" i="9" s="1"/>
  <c r="Z29" i="9" a="1"/>
  <c r="Z29" i="9" s="1"/>
  <c r="Y27" i="9" a="1"/>
  <c r="Y27" i="9" s="1"/>
  <c r="Z27" i="9" a="1"/>
  <c r="Z27" i="9" s="1"/>
  <c r="AA27" i="9" a="1"/>
  <c r="AA27" i="9" s="1"/>
  <c r="AB27" i="9" a="1"/>
  <c r="AB27" i="9" s="1"/>
  <c r="Y25" i="9" a="1"/>
  <c r="Y25" i="9" s="1"/>
  <c r="AA25" i="9" a="1"/>
  <c r="AA25" i="9" s="1"/>
  <c r="Z25" i="9" a="1"/>
  <c r="Z25" i="9" s="1"/>
  <c r="AB25" i="9" a="1"/>
  <c r="AB25" i="9" s="1"/>
  <c r="AB23" i="9" a="1"/>
  <c r="AB23" i="9" s="1"/>
  <c r="Y23" i="9" a="1"/>
  <c r="Y23" i="9" s="1"/>
  <c r="Z23" i="9" a="1"/>
  <c r="Z23" i="9" s="1"/>
  <c r="AA23" i="9" a="1"/>
  <c r="AA23" i="9" s="1"/>
  <c r="Z21" i="9" a="1"/>
  <c r="Z21" i="9" s="1"/>
  <c r="AA21" i="9" a="1"/>
  <c r="AA21" i="9" s="1"/>
  <c r="AB21" i="9" a="1"/>
  <c r="AB21" i="9" s="1"/>
  <c r="Y21" i="9" a="1"/>
  <c r="Y21" i="9" s="1"/>
  <c r="Y19" i="9" a="1"/>
  <c r="Y19" i="9" s="1"/>
  <c r="AA19" i="9" a="1"/>
  <c r="AA19" i="9" s="1"/>
  <c r="Z19" i="9" a="1"/>
  <c r="Z19" i="9" s="1"/>
  <c r="AB19" i="9" a="1"/>
  <c r="AB19" i="9" s="1"/>
  <c r="Z17" i="9" a="1"/>
  <c r="Z17" i="9" s="1"/>
  <c r="Y17" i="9" a="1"/>
  <c r="Y17" i="9" s="1"/>
  <c r="AA17" i="9" a="1"/>
  <c r="AA17" i="9" s="1"/>
  <c r="AB17" i="9" a="1"/>
  <c r="AB17" i="9" s="1"/>
  <c r="Y15" i="9" a="1"/>
  <c r="Y15" i="9" s="1"/>
  <c r="Z15" i="9" a="1"/>
  <c r="Z15" i="9" s="1"/>
  <c r="AA15" i="9" a="1"/>
  <c r="AA15" i="9" s="1"/>
  <c r="AB15" i="9" a="1"/>
  <c r="AB15" i="9" s="1"/>
  <c r="AC62" i="4" a="1"/>
  <c r="AC62" i="4" s="1"/>
  <c r="AD62" i="4" a="1"/>
  <c r="AD62" i="4" s="1"/>
  <c r="AE62" i="4" a="1"/>
  <c r="AE62" i="4" s="1"/>
  <c r="Y62" i="4" a="1"/>
  <c r="Y62" i="4" s="1"/>
  <c r="Z62" i="4" a="1"/>
  <c r="Z62" i="4" s="1"/>
  <c r="AA62" i="4" a="1"/>
  <c r="AA62" i="4" s="1"/>
  <c r="AB62" i="4" a="1"/>
  <c r="AB62" i="4" s="1"/>
  <c r="AB60" i="4" a="1"/>
  <c r="AB60" i="4" s="1"/>
  <c r="AC60" i="4" a="1"/>
  <c r="AC60" i="4" s="1"/>
  <c r="AD60" i="4" a="1"/>
  <c r="AD60" i="4" s="1"/>
  <c r="AE60" i="4" a="1"/>
  <c r="AE60" i="4" s="1"/>
  <c r="Y60" i="4" a="1"/>
  <c r="Y60" i="4" s="1"/>
  <c r="Z60" i="4" a="1"/>
  <c r="Z60" i="4" s="1"/>
  <c r="AA60" i="4" a="1"/>
  <c r="AA60" i="4" s="1"/>
  <c r="AA58" i="4" a="1"/>
  <c r="AA58" i="4" s="1"/>
  <c r="AB58" i="4" a="1"/>
  <c r="AB58" i="4" s="1"/>
  <c r="AD58" i="4" a="1"/>
  <c r="AD58" i="4" s="1"/>
  <c r="AE58" i="4" a="1"/>
  <c r="AE58" i="4" s="1"/>
  <c r="Y58" i="4" a="1"/>
  <c r="Y58" i="4" s="1"/>
  <c r="Z58" i="4" a="1"/>
  <c r="Z58" i="4" s="1"/>
  <c r="AC58" i="4" a="1"/>
  <c r="AC58" i="4" s="1"/>
  <c r="Y54" i="4" a="1"/>
  <c r="Y54" i="4" s="1"/>
  <c r="Z54" i="4" a="1"/>
  <c r="Z54" i="4" s="1"/>
  <c r="AA54" i="4" a="1"/>
  <c r="AA54" i="4" s="1"/>
  <c r="AD54" i="4" a="1"/>
  <c r="AD54" i="4" s="1"/>
  <c r="AE54" i="4" a="1"/>
  <c r="AE54" i="4" s="1"/>
  <c r="AB54" i="4" a="1"/>
  <c r="AB54" i="4" s="1"/>
  <c r="AC54" i="4" a="1"/>
  <c r="AC54" i="4" s="1"/>
  <c r="AC52" i="4" a="1"/>
  <c r="AC52" i="4" s="1"/>
  <c r="AD52" i="4" a="1"/>
  <c r="AD52" i="4" s="1"/>
  <c r="Y52" i="4" a="1"/>
  <c r="Y52" i="4" s="1"/>
  <c r="Z52" i="4" a="1"/>
  <c r="Z52" i="4" s="1"/>
  <c r="AA52" i="4" a="1"/>
  <c r="AA52" i="4" s="1"/>
  <c r="AB52" i="4" a="1"/>
  <c r="AB52" i="4" s="1"/>
  <c r="AE52" i="4" a="1"/>
  <c r="AE52" i="4" s="1"/>
  <c r="AA48" i="4" a="1"/>
  <c r="AA48" i="4" s="1"/>
  <c r="AB48" i="4" a="1"/>
  <c r="AB48" i="4" s="1"/>
  <c r="AD48" i="4" a="1"/>
  <c r="AD48" i="4" s="1"/>
  <c r="AE48" i="4" a="1"/>
  <c r="AE48" i="4" s="1"/>
  <c r="Y48" i="4" a="1"/>
  <c r="Y48" i="4" s="1"/>
  <c r="Z48" i="4" a="1"/>
  <c r="Z48" i="4" s="1"/>
  <c r="AC48" i="4" a="1"/>
  <c r="AC48" i="4" s="1"/>
  <c r="Y44" i="4" a="1"/>
  <c r="Y44" i="4" s="1"/>
  <c r="Z44" i="4" a="1"/>
  <c r="Z44" i="4" s="1"/>
  <c r="AB44" i="4" a="1"/>
  <c r="AB44" i="4" s="1"/>
  <c r="AA44" i="4" a="1"/>
  <c r="AA44" i="4" s="1"/>
  <c r="AD44" i="4" a="1"/>
  <c r="AD44" i="4" s="1"/>
  <c r="AE44" i="4" a="1"/>
  <c r="AE44" i="4" s="1"/>
  <c r="AC44" i="4" a="1"/>
  <c r="AC44" i="4" s="1"/>
  <c r="AC42" i="4" a="1"/>
  <c r="AC42" i="4" s="1"/>
  <c r="AD42" i="4" a="1"/>
  <c r="AD42" i="4" s="1"/>
  <c r="AE42" i="4" a="1"/>
  <c r="AE42" i="4" s="1"/>
  <c r="Y42" i="4" a="1"/>
  <c r="Y42" i="4" s="1"/>
  <c r="Z42" i="4" a="1"/>
  <c r="Z42" i="4" s="1"/>
  <c r="AA42" i="4" a="1"/>
  <c r="AA42" i="4" s="1"/>
  <c r="AB42" i="4" a="1"/>
  <c r="AB42" i="4" s="1"/>
  <c r="AA40" i="4" a="1"/>
  <c r="AA40" i="4" s="1"/>
  <c r="Y40" i="4" a="1"/>
  <c r="Y40" i="4" s="1"/>
  <c r="AB40" i="4" a="1"/>
  <c r="AB40" i="4" s="1"/>
  <c r="AC40" i="4" a="1"/>
  <c r="AC40" i="4" s="1"/>
  <c r="AD40" i="4" a="1"/>
  <c r="AD40" i="4" s="1"/>
  <c r="AE40" i="4" a="1"/>
  <c r="AE40" i="4" s="1"/>
  <c r="Z40" i="4" a="1"/>
  <c r="Z40" i="4" s="1"/>
  <c r="AA38" i="4" a="1"/>
  <c r="AA38" i="4" s="1"/>
  <c r="AB38" i="4" a="1"/>
  <c r="AB38" i="4" s="1"/>
  <c r="AD38" i="4" a="1"/>
  <c r="AD38" i="4" s="1"/>
  <c r="AC38" i="4" a="1"/>
  <c r="AC38" i="4" s="1"/>
  <c r="Y38" i="4" a="1"/>
  <c r="Y38" i="4" s="1"/>
  <c r="Z38" i="4" a="1"/>
  <c r="Z38" i="4" s="1"/>
  <c r="AE38" i="4" a="1"/>
  <c r="AE38" i="4" s="1"/>
  <c r="AE36" i="4" a="1"/>
  <c r="AE36" i="4" s="1"/>
  <c r="Z36" i="4" a="1"/>
  <c r="Z36" i="4" s="1"/>
  <c r="AA36" i="4" a="1"/>
  <c r="AA36" i="4" s="1"/>
  <c r="AB36" i="4" a="1"/>
  <c r="AB36" i="4" s="1"/>
  <c r="AC36" i="4" a="1"/>
  <c r="AC36" i="4" s="1"/>
  <c r="AD36" i="4" a="1"/>
  <c r="AD36" i="4" s="1"/>
  <c r="Y36" i="4" a="1"/>
  <c r="Y36" i="4" s="1"/>
  <c r="Y34" i="4" a="1"/>
  <c r="Y34" i="4" s="1"/>
  <c r="AA34" i="4" a="1"/>
  <c r="AA34" i="4" s="1"/>
  <c r="Z34" i="4" a="1"/>
  <c r="Z34" i="4" s="1"/>
  <c r="AC34" i="4" a="1"/>
  <c r="AC34" i="4" s="1"/>
  <c r="AD34" i="4" a="1"/>
  <c r="AD34" i="4" s="1"/>
  <c r="AE34" i="4" a="1"/>
  <c r="AE34" i="4" s="1"/>
  <c r="AB34" i="4" a="1"/>
  <c r="AB34" i="4" s="1"/>
  <c r="AC32" i="4" a="1"/>
  <c r="AC32" i="4" s="1"/>
  <c r="AD32" i="4" a="1"/>
  <c r="AD32" i="4" s="1"/>
  <c r="AE32" i="4" a="1"/>
  <c r="AE32" i="4" s="1"/>
  <c r="Y32" i="4" a="1"/>
  <c r="Y32" i="4" s="1"/>
  <c r="Z32" i="4" a="1"/>
  <c r="Z32" i="4" s="1"/>
  <c r="AA32" i="4" a="1"/>
  <c r="AA32" i="4" s="1"/>
  <c r="AB32" i="4" a="1"/>
  <c r="AB32" i="4" s="1"/>
  <c r="AA30" i="4" a="1"/>
  <c r="AA30" i="4" s="1"/>
  <c r="Y30" i="4" a="1"/>
  <c r="Y30" i="4" s="1"/>
  <c r="AB30" i="4" a="1"/>
  <c r="AB30" i="4" s="1"/>
  <c r="AC30" i="4" a="1"/>
  <c r="AC30" i="4" s="1"/>
  <c r="AD30" i="4" a="1"/>
  <c r="AD30" i="4" s="1"/>
  <c r="AE30" i="4" a="1"/>
  <c r="AE30" i="4" s="1"/>
  <c r="Z30" i="4" a="1"/>
  <c r="Z30" i="4" s="1"/>
  <c r="AA28" i="4" a="1"/>
  <c r="AA28" i="4" s="1"/>
  <c r="AB28" i="4" a="1"/>
  <c r="AB28" i="4" s="1"/>
  <c r="AD28" i="4" a="1"/>
  <c r="AD28" i="4" s="1"/>
  <c r="AC28" i="4" a="1"/>
  <c r="AC28" i="4" s="1"/>
  <c r="AE28" i="4" a="1"/>
  <c r="AE28" i="4" s="1"/>
  <c r="Z28" i="4" a="1"/>
  <c r="Z28" i="4" s="1"/>
  <c r="Y28" i="4" a="1"/>
  <c r="Y28" i="4" s="1"/>
  <c r="AE26" i="4" a="1"/>
  <c r="AE26" i="4" s="1"/>
  <c r="Y26" i="4" a="1"/>
  <c r="Y26" i="4" s="1"/>
  <c r="Z26" i="4" a="1"/>
  <c r="Z26" i="4" s="1"/>
  <c r="AA26" i="4" a="1"/>
  <c r="AA26" i="4" s="1"/>
  <c r="AB26" i="4" a="1"/>
  <c r="AB26" i="4" s="1"/>
  <c r="AC26" i="4" a="1"/>
  <c r="AC26" i="4" s="1"/>
  <c r="AD26" i="4" a="1"/>
  <c r="AD26" i="4" s="1"/>
  <c r="Y24" i="4" a="1"/>
  <c r="Y24" i="4" s="1"/>
  <c r="Z24" i="4" a="1"/>
  <c r="Z24" i="4" s="1"/>
  <c r="AA24" i="4" a="1"/>
  <c r="AA24" i="4" s="1"/>
  <c r="AC24" i="4" a="1"/>
  <c r="AC24" i="4" s="1"/>
  <c r="AD24" i="4" a="1"/>
  <c r="AD24" i="4" s="1"/>
  <c r="AE24" i="4" a="1"/>
  <c r="AE24" i="4" s="1"/>
  <c r="AB24" i="4" a="1"/>
  <c r="AB24" i="4" s="1"/>
  <c r="Y20" i="4" a="1"/>
  <c r="Y20" i="4" s="1"/>
  <c r="AA20" i="4" a="1"/>
  <c r="AA20" i="4" s="1"/>
  <c r="AB20" i="4" a="1"/>
  <c r="AB20" i="4" s="1"/>
  <c r="AC20" i="4" a="1"/>
  <c r="AC20" i="4" s="1"/>
  <c r="AD20" i="4" a="1"/>
  <c r="AD20" i="4" s="1"/>
  <c r="AE20" i="4" a="1"/>
  <c r="AE20" i="4" s="1"/>
  <c r="Z20" i="4" a="1"/>
  <c r="Z20" i="4" s="1"/>
  <c r="AA18" i="4" a="1"/>
  <c r="AA18" i="4" s="1"/>
  <c r="AB18" i="4" a="1"/>
  <c r="AB18" i="4" s="1"/>
  <c r="AC18" i="4" a="1"/>
  <c r="AC18" i="4" s="1"/>
  <c r="AE18" i="4" a="1"/>
  <c r="AE18" i="4" s="1"/>
  <c r="Y18" i="4" a="1"/>
  <c r="Y18" i="4" s="1"/>
  <c r="Z18" i="4" a="1"/>
  <c r="Z18" i="4" s="1"/>
  <c r="AD18" i="4" a="1"/>
  <c r="AD18" i="4" s="1"/>
  <c r="AE56" i="4" a="1"/>
  <c r="AE56" i="4" s="1"/>
  <c r="Y56" i="4" a="1"/>
  <c r="Y56" i="4" s="1"/>
  <c r="Z56" i="4" a="1"/>
  <c r="Z56" i="4" s="1"/>
  <c r="AA56" i="4" a="1"/>
  <c r="AA56" i="4" s="1"/>
  <c r="AB56" i="4" a="1"/>
  <c r="AB56" i="4" s="1"/>
  <c r="AC56" i="4" a="1"/>
  <c r="AC56" i="4" s="1"/>
  <c r="AD56" i="4" a="1"/>
  <c r="AD56" i="4" s="1"/>
  <c r="AC22" i="4" a="1"/>
  <c r="AC22" i="4" s="1"/>
  <c r="AD22" i="4" a="1"/>
  <c r="AD22" i="4" s="1"/>
  <c r="AE22" i="4" a="1"/>
  <c r="AE22" i="4" s="1"/>
  <c r="Y22" i="4" a="1"/>
  <c r="Y22" i="4" s="1"/>
  <c r="Z22" i="4" a="1"/>
  <c r="Z22" i="4" s="1"/>
  <c r="AA22" i="4" a="1"/>
  <c r="AA22" i="4" s="1"/>
  <c r="AB22" i="4" a="1"/>
  <c r="AB22" i="4" s="1"/>
  <c r="AB50" i="4" a="1"/>
  <c r="AB50" i="4" s="1"/>
  <c r="AC50" i="4" a="1"/>
  <c r="AC50" i="4" s="1"/>
  <c r="AD50" i="4" a="1"/>
  <c r="AD50" i="4" s="1"/>
  <c r="AE50" i="4" a="1"/>
  <c r="AE50" i="4" s="1"/>
  <c r="Y50" i="4" a="1"/>
  <c r="Y50" i="4" s="1"/>
  <c r="Z50" i="4" a="1"/>
  <c r="Z50" i="4" s="1"/>
  <c r="AA50" i="4" a="1"/>
  <c r="AA50" i="4" s="1"/>
  <c r="AE16" i="4" a="1"/>
  <c r="AE16" i="4" s="1"/>
  <c r="Y16" i="4" a="1"/>
  <c r="Y16" i="4" s="1"/>
  <c r="Z16" i="4" a="1"/>
  <c r="Z16" i="4" s="1"/>
  <c r="AA16" i="4" a="1"/>
  <c r="AA16" i="4" s="1"/>
  <c r="AB16" i="4" a="1"/>
  <c r="AB16" i="4" s="1"/>
  <c r="AC16" i="4" a="1"/>
  <c r="AC16" i="4" s="1"/>
  <c r="AD16" i="4" a="1"/>
  <c r="AD16" i="4" s="1"/>
  <c r="AE46" i="4" a="1"/>
  <c r="AE46" i="4" s="1"/>
  <c r="Y46" i="4" a="1"/>
  <c r="Y46" i="4" s="1"/>
  <c r="Z46" i="4" a="1"/>
  <c r="Z46" i="4" s="1"/>
  <c r="AA46" i="4" a="1"/>
  <c r="AA46" i="4" s="1"/>
  <c r="AB46" i="4" a="1"/>
  <c r="AB46" i="4" s="1"/>
  <c r="AC46" i="4" a="1"/>
  <c r="AC46" i="4" s="1"/>
  <c r="AD46" i="4" a="1"/>
  <c r="AD46" i="4" s="1"/>
  <c r="Y14" i="4" a="1"/>
  <c r="Y14" i="4" s="1"/>
  <c r="Z14" i="4" a="1"/>
  <c r="Z14" i="4" s="1"/>
  <c r="AA14" i="4" a="1"/>
  <c r="AA14" i="4" s="1"/>
  <c r="AB14" i="4" a="1"/>
  <c r="AB14" i="4" s="1"/>
  <c r="AC14" i="4" a="1"/>
  <c r="AC14" i="4" s="1"/>
  <c r="AD14" i="4" a="1"/>
  <c r="AD14" i="4" s="1"/>
  <c r="AE14" i="4" a="1"/>
  <c r="AE14" i="4" s="1"/>
  <c r="Z61" i="4" a="1"/>
  <c r="Z61" i="4" s="1"/>
  <c r="AA61" i="4" a="1"/>
  <c r="AA61" i="4" s="1"/>
  <c r="AC61" i="4" a="1"/>
  <c r="AC61" i="4" s="1"/>
  <c r="AE61" i="4" a="1"/>
  <c r="AE61" i="4" s="1"/>
  <c r="AD61" i="4" a="1"/>
  <c r="AD61" i="4" s="1"/>
  <c r="Y61" i="4" a="1"/>
  <c r="Y61" i="4" s="1"/>
  <c r="AB61" i="4" a="1"/>
  <c r="AB61" i="4" s="1"/>
  <c r="AD59" i="4" a="1"/>
  <c r="AD59" i="4" s="1"/>
  <c r="AE59" i="4" a="1"/>
  <c r="AE59" i="4" s="1"/>
  <c r="Z59" i="4" a="1"/>
  <c r="Z59" i="4" s="1"/>
  <c r="AA59" i="4" a="1"/>
  <c r="AA59" i="4" s="1"/>
  <c r="AB59" i="4" a="1"/>
  <c r="AB59" i="4" s="1"/>
  <c r="Y59" i="4" a="1"/>
  <c r="Y59" i="4" s="1"/>
  <c r="AC59" i="4" a="1"/>
  <c r="AC59" i="4" s="1"/>
  <c r="Y57" i="4" a="1"/>
  <c r="Y57" i="4" s="1"/>
  <c r="AC57" i="4" a="1"/>
  <c r="AC57" i="4" s="1"/>
  <c r="AD57" i="4" a="1"/>
  <c r="AD57" i="4" s="1"/>
  <c r="AE57" i="4" a="1"/>
  <c r="AE57" i="4" s="1"/>
  <c r="Z57" i="4" a="1"/>
  <c r="Z57" i="4" s="1"/>
  <c r="AA57" i="4" a="1"/>
  <c r="AA57" i="4" s="1"/>
  <c r="AB57" i="4" a="1"/>
  <c r="AB57" i="4" s="1"/>
  <c r="AB55" i="4" a="1"/>
  <c r="AB55" i="4" s="1"/>
  <c r="AC55" i="4" a="1"/>
  <c r="AC55" i="4" s="1"/>
  <c r="Y55" i="4" a="1"/>
  <c r="Y55" i="4" s="1"/>
  <c r="Z55" i="4" a="1"/>
  <c r="Z55" i="4" s="1"/>
  <c r="AA55" i="4" a="1"/>
  <c r="AA55" i="4" s="1"/>
  <c r="AD55" i="4" a="1"/>
  <c r="AD55" i="4" s="1"/>
  <c r="AE55" i="4" a="1"/>
  <c r="AE55" i="4" s="1"/>
  <c r="Y53" i="4" a="1"/>
  <c r="Y53" i="4" s="1"/>
  <c r="AA53" i="4" a="1"/>
  <c r="AA53" i="4" s="1"/>
  <c r="AB53" i="4" a="1"/>
  <c r="AB53" i="4" s="1"/>
  <c r="AC53" i="4" a="1"/>
  <c r="AC53" i="4" s="1"/>
  <c r="AD53" i="4" a="1"/>
  <c r="AD53" i="4" s="1"/>
  <c r="AE53" i="4" a="1"/>
  <c r="AE53" i="4" s="1"/>
  <c r="Z53" i="4" a="1"/>
  <c r="Z53" i="4" s="1"/>
  <c r="Z51" i="4" a="1"/>
  <c r="Z51" i="4" s="1"/>
  <c r="AA51" i="4" a="1"/>
  <c r="AA51" i="4" s="1"/>
  <c r="AD51" i="4" a="1"/>
  <c r="AD51" i="4" s="1"/>
  <c r="AE51" i="4" a="1"/>
  <c r="AE51" i="4" s="1"/>
  <c r="Y51" i="4" a="1"/>
  <c r="Y51" i="4" s="1"/>
  <c r="AB51" i="4" a="1"/>
  <c r="AB51" i="4" s="1"/>
  <c r="AC51" i="4" a="1"/>
  <c r="AC51" i="4" s="1"/>
  <c r="AD49" i="4" a="1"/>
  <c r="AD49" i="4" s="1"/>
  <c r="AE49" i="4" a="1"/>
  <c r="AE49" i="4" s="1"/>
  <c r="Y49" i="4" a="1"/>
  <c r="Y49" i="4" s="1"/>
  <c r="Z49" i="4" a="1"/>
  <c r="Z49" i="4" s="1"/>
  <c r="AA49" i="4" a="1"/>
  <c r="AA49" i="4" s="1"/>
  <c r="AB49" i="4" a="1"/>
  <c r="AB49" i="4" s="1"/>
  <c r="AC49" i="4" a="1"/>
  <c r="AC49" i="4" s="1"/>
  <c r="Y47" i="4" a="1"/>
  <c r="Y47" i="4" s="1"/>
  <c r="AC47" i="4" a="1"/>
  <c r="AC47" i="4" s="1"/>
  <c r="AD47" i="4" a="1"/>
  <c r="AD47" i="4" s="1"/>
  <c r="AE47" i="4" a="1"/>
  <c r="AE47" i="4" s="1"/>
  <c r="Z47" i="4" a="1"/>
  <c r="Z47" i="4" s="1"/>
  <c r="AA47" i="4" a="1"/>
  <c r="AA47" i="4" s="1"/>
  <c r="AB47" i="4" a="1"/>
  <c r="AB47" i="4" s="1"/>
  <c r="AB45" i="4" a="1"/>
  <c r="AB45" i="4" s="1"/>
  <c r="AC45" i="4" a="1"/>
  <c r="AC45" i="4" s="1"/>
  <c r="AE45" i="4" a="1"/>
  <c r="AE45" i="4" s="1"/>
  <c r="Y45" i="4" a="1"/>
  <c r="Y45" i="4" s="1"/>
  <c r="Z45" i="4" a="1"/>
  <c r="Z45" i="4" s="1"/>
  <c r="AA45" i="4" a="1"/>
  <c r="AA45" i="4" s="1"/>
  <c r="AD45" i="4" a="1"/>
  <c r="AD45" i="4" s="1"/>
  <c r="Z43" i="4" a="1"/>
  <c r="Z43" i="4" s="1"/>
  <c r="AA43" i="4" a="1"/>
  <c r="AA43" i="4" s="1"/>
  <c r="AB43" i="4" a="1"/>
  <c r="AB43" i="4" s="1"/>
  <c r="AC43" i="4" a="1"/>
  <c r="AC43" i="4" s="1"/>
  <c r="AD43" i="4" a="1"/>
  <c r="AD43" i="4" s="1"/>
  <c r="AE43" i="4" a="1"/>
  <c r="AE43" i="4" s="1"/>
  <c r="Y43" i="4" a="1"/>
  <c r="Y43" i="4" s="1"/>
  <c r="Z41" i="4" a="1"/>
  <c r="Z41" i="4" s="1"/>
  <c r="AA41" i="4" a="1"/>
  <c r="AA41" i="4" s="1"/>
  <c r="AC41" i="4" a="1"/>
  <c r="AC41" i="4" s="1"/>
  <c r="AB41" i="4" a="1"/>
  <c r="AB41" i="4" s="1"/>
  <c r="AE41" i="4" a="1"/>
  <c r="AE41" i="4" s="1"/>
  <c r="Y41" i="4" a="1"/>
  <c r="Y41" i="4" s="1"/>
  <c r="AD41" i="4" a="1"/>
  <c r="AD41" i="4" s="1"/>
  <c r="AD39" i="4" a="1"/>
  <c r="AD39" i="4" s="1"/>
  <c r="AE39" i="4" a="1"/>
  <c r="AE39" i="4" s="1"/>
  <c r="Y39" i="4" a="1"/>
  <c r="Y39" i="4" s="1"/>
  <c r="Z39" i="4" a="1"/>
  <c r="Z39" i="4" s="1"/>
  <c r="AA39" i="4" a="1"/>
  <c r="AA39" i="4" s="1"/>
  <c r="AB39" i="4" a="1"/>
  <c r="AB39" i="4" s="1"/>
  <c r="AC39" i="4" a="1"/>
  <c r="AC39" i="4" s="1"/>
  <c r="Y37" i="4" a="1"/>
  <c r="Y37" i="4" s="1"/>
  <c r="AB37" i="4" a="1"/>
  <c r="AB37" i="4" s="1"/>
  <c r="Z37" i="4" a="1"/>
  <c r="Z37" i="4" s="1"/>
  <c r="AC37" i="4" a="1"/>
  <c r="AC37" i="4" s="1"/>
  <c r="AD37" i="4" a="1"/>
  <c r="AD37" i="4" s="1"/>
  <c r="AE37" i="4" a="1"/>
  <c r="AE37" i="4" s="1"/>
  <c r="AA37" i="4" a="1"/>
  <c r="AA37" i="4" s="1"/>
  <c r="AB35" i="4" a="1"/>
  <c r="AB35" i="4" s="1"/>
  <c r="AC35" i="4" a="1"/>
  <c r="AC35" i="4" s="1"/>
  <c r="AD35" i="4" a="1"/>
  <c r="AD35" i="4" s="1"/>
  <c r="AE35" i="4" a="1"/>
  <c r="AE35" i="4" s="1"/>
  <c r="Y35" i="4" a="1"/>
  <c r="Y35" i="4" s="1"/>
  <c r="Z35" i="4" a="1"/>
  <c r="Z35" i="4" s="1"/>
  <c r="AA35" i="4" a="1"/>
  <c r="AA35" i="4" s="1"/>
  <c r="Y33" i="4" a="1"/>
  <c r="Y33" i="4" s="1"/>
  <c r="Z33" i="4" a="1"/>
  <c r="Z33" i="4" s="1"/>
  <c r="AA33" i="4" a="1"/>
  <c r="AA33" i="4" s="1"/>
  <c r="AB33" i="4" a="1"/>
  <c r="AB33" i="4" s="1"/>
  <c r="AC33" i="4" a="1"/>
  <c r="AC33" i="4" s="1"/>
  <c r="AD33" i="4" a="1"/>
  <c r="AD33" i="4" s="1"/>
  <c r="AE33" i="4" a="1"/>
  <c r="AE33" i="4" s="1"/>
  <c r="Z31" i="4" a="1"/>
  <c r="Z31" i="4" s="1"/>
  <c r="AA31" i="4" a="1"/>
  <c r="AA31" i="4" s="1"/>
  <c r="AB31" i="4" a="1"/>
  <c r="AB31" i="4" s="1"/>
  <c r="AE31" i="4" a="1"/>
  <c r="AE31" i="4" s="1"/>
  <c r="Y31" i="4" a="1"/>
  <c r="Y31" i="4" s="1"/>
  <c r="AC31" i="4" a="1"/>
  <c r="AC31" i="4" s="1"/>
  <c r="AD31" i="4" a="1"/>
  <c r="AD31" i="4" s="1"/>
  <c r="AD29" i="4" a="1"/>
  <c r="AD29" i="4" s="1"/>
  <c r="AE29" i="4" a="1"/>
  <c r="AE29" i="4" s="1"/>
  <c r="Y29" i="4" a="1"/>
  <c r="Y29" i="4" s="1"/>
  <c r="Z29" i="4" a="1"/>
  <c r="Z29" i="4" s="1"/>
  <c r="AA29" i="4" a="1"/>
  <c r="AA29" i="4" s="1"/>
  <c r="AB29" i="4" a="1"/>
  <c r="AB29" i="4" s="1"/>
  <c r="AC29" i="4" a="1"/>
  <c r="AC29" i="4" s="1"/>
  <c r="Y27" i="4" a="1"/>
  <c r="Y27" i="4" s="1"/>
  <c r="Z27" i="4" a="1"/>
  <c r="Z27" i="4" s="1"/>
  <c r="AB27" i="4" a="1"/>
  <c r="AB27" i="4" s="1"/>
  <c r="AC27" i="4" a="1"/>
  <c r="AC27" i="4" s="1"/>
  <c r="AD27" i="4" a="1"/>
  <c r="AD27" i="4" s="1"/>
  <c r="AE27" i="4" a="1"/>
  <c r="AE27" i="4" s="1"/>
  <c r="AA27" i="4" a="1"/>
  <c r="AA27" i="4" s="1"/>
  <c r="AB25" i="4" a="1"/>
  <c r="AB25" i="4" s="1"/>
  <c r="AC25" i="4" a="1"/>
  <c r="AC25" i="4" s="1"/>
  <c r="AE25" i="4" a="1"/>
  <c r="AE25" i="4" s="1"/>
  <c r="AD25" i="4" a="1"/>
  <c r="AD25" i="4" s="1"/>
  <c r="Y25" i="4" a="1"/>
  <c r="Y25" i="4" s="1"/>
  <c r="Z25" i="4" a="1"/>
  <c r="Z25" i="4" s="1"/>
  <c r="AA25" i="4" a="1"/>
  <c r="AA25" i="4" s="1"/>
  <c r="Y23" i="4" a="1"/>
  <c r="Y23" i="4" s="1"/>
  <c r="Z23" i="4" a="1"/>
  <c r="Z23" i="4" s="1"/>
  <c r="AA23" i="4" a="1"/>
  <c r="AA23" i="4" s="1"/>
  <c r="AB23" i="4" a="1"/>
  <c r="AB23" i="4" s="1"/>
  <c r="AC23" i="4" a="1"/>
  <c r="AC23" i="4" s="1"/>
  <c r="AD23" i="4" a="1"/>
  <c r="AD23" i="4" s="1"/>
  <c r="AE23" i="4" a="1"/>
  <c r="AE23" i="4" s="1"/>
  <c r="Z21" i="4" a="1"/>
  <c r="Z21" i="4" s="1"/>
  <c r="AA21" i="4" a="1"/>
  <c r="AA21" i="4" s="1"/>
  <c r="AB21" i="4" a="1"/>
  <c r="AB21" i="4" s="1"/>
  <c r="AD21" i="4" a="1"/>
  <c r="AD21" i="4" s="1"/>
  <c r="AE21" i="4" a="1"/>
  <c r="AE21" i="4" s="1"/>
  <c r="Y21" i="4" a="1"/>
  <c r="Y21" i="4" s="1"/>
  <c r="AC21" i="4" a="1"/>
  <c r="AC21" i="4" s="1"/>
  <c r="AD19" i="4" a="1"/>
  <c r="AD19" i="4" s="1"/>
  <c r="AE19" i="4" a="1"/>
  <c r="AE19" i="4" s="1"/>
  <c r="Y19" i="4" a="1"/>
  <c r="Y19" i="4" s="1"/>
  <c r="Z19" i="4" a="1"/>
  <c r="Z19" i="4" s="1"/>
  <c r="AA19" i="4" a="1"/>
  <c r="AA19" i="4" s="1"/>
  <c r="AB19" i="4" a="1"/>
  <c r="AB19" i="4" s="1"/>
  <c r="AC19" i="4" a="1"/>
  <c r="AC19" i="4" s="1"/>
  <c r="Y17" i="4" a="1"/>
  <c r="Y17" i="4" s="1"/>
  <c r="AA17" i="4" a="1"/>
  <c r="AA17" i="4" s="1"/>
  <c r="Z17" i="4" a="1"/>
  <c r="Z17" i="4" s="1"/>
  <c r="AB17" i="4" a="1"/>
  <c r="AB17" i="4" s="1"/>
  <c r="AC17" i="4" a="1"/>
  <c r="AC17" i="4" s="1"/>
  <c r="AD17" i="4" a="1"/>
  <c r="AD17" i="4" s="1"/>
  <c r="AE17" i="4" a="1"/>
  <c r="AE17" i="4" s="1"/>
  <c r="AB15" i="4" a="1"/>
  <c r="AB15" i="4" s="1"/>
  <c r="AC15" i="4" a="1"/>
  <c r="AC15" i="4" s="1"/>
  <c r="AD15" i="4" a="1"/>
  <c r="AD15" i="4" s="1"/>
  <c r="Y15" i="4" a="1"/>
  <c r="Y15" i="4" s="1"/>
  <c r="Z15" i="4" a="1"/>
  <c r="Z15" i="4" s="1"/>
  <c r="AA15" i="4" a="1"/>
  <c r="AA15" i="4" s="1"/>
  <c r="AE15" i="4" a="1"/>
  <c r="AE15" i="4" s="1"/>
  <c r="B20" i="4" l="1"/>
  <c r="B15" i="9"/>
  <c r="B20" i="9"/>
  <c r="B21" i="9"/>
  <c r="B18" i="9"/>
  <c r="B17" i="9"/>
  <c r="B14" i="9"/>
  <c r="B19" i="9"/>
  <c r="B16" i="9"/>
  <c r="B19" i="4"/>
  <c r="B16" i="4"/>
  <c r="B14" i="4"/>
  <c r="B14" i="10" s="1"/>
  <c r="B17" i="4"/>
  <c r="B18" i="4"/>
  <c r="B15" i="4"/>
  <c r="B15" i="10" s="1"/>
  <c r="B21" i="4"/>
  <c r="I13" i="9"/>
  <c r="H13" i="9"/>
  <c r="F13" i="9"/>
  <c r="E13" i="9"/>
  <c r="D13" i="9"/>
  <c r="Y13" i="9" l="1" a="1"/>
  <c r="Y13" i="9" s="1"/>
  <c r="Z13" i="9" a="1"/>
  <c r="Z13" i="9" s="1"/>
  <c r="AA13" i="9" a="1"/>
  <c r="AA13" i="9" s="1"/>
  <c r="AB13" i="9" a="1"/>
  <c r="AB13" i="9" s="1"/>
  <c r="B9" i="7" l="1"/>
  <c r="B9" i="10"/>
  <c r="D13" i="10"/>
  <c r="D13" i="7"/>
  <c r="M13" i="7" s="1"/>
  <c r="D14" i="7"/>
  <c r="M14" i="7" s="1"/>
  <c r="D15" i="7"/>
  <c r="M15" i="7" s="1"/>
  <c r="D16" i="7"/>
  <c r="M16" i="7" s="1"/>
  <c r="D17" i="7"/>
  <c r="M17" i="7" s="1"/>
  <c r="D18" i="7"/>
  <c r="M18" i="7" s="1"/>
  <c r="D19" i="7"/>
  <c r="M19" i="7" s="1"/>
  <c r="D21" i="7"/>
  <c r="M21" i="7" s="1"/>
  <c r="D20" i="7"/>
  <c r="M20" i="7" s="1"/>
  <c r="B13" i="9"/>
  <c r="B26" i="2" s="1"/>
  <c r="Q2" i="8"/>
  <c r="C5" i="8" l="1"/>
  <c r="C9" i="8"/>
  <c r="C10" i="8"/>
  <c r="C6" i="8"/>
  <c r="C4" i="8"/>
  <c r="C8" i="8"/>
  <c r="C3" i="8"/>
  <c r="C7" i="8"/>
  <c r="E13" i="10"/>
  <c r="F13" i="10"/>
  <c r="N19" i="7"/>
  <c r="N18" i="7"/>
  <c r="N16" i="7"/>
  <c r="N21" i="7"/>
  <c r="N17" i="7"/>
  <c r="N20" i="7"/>
  <c r="L21" i="7"/>
  <c r="L20" i="7"/>
  <c r="L19" i="7"/>
  <c r="L18" i="7"/>
  <c r="L17" i="7"/>
  <c r="L16" i="7"/>
  <c r="L14" i="7"/>
  <c r="N14" i="7" s="1"/>
  <c r="L13" i="7"/>
  <c r="L15" i="7"/>
  <c r="N15" i="7" s="1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H13" i="7"/>
  <c r="N67" i="7" l="1"/>
  <c r="K7" i="7" s="1"/>
  <c r="N13" i="7"/>
  <c r="K53" i="7"/>
  <c r="J53" i="7"/>
  <c r="I53" i="7"/>
  <c r="K46" i="7"/>
  <c r="J46" i="7"/>
  <c r="I46" i="7"/>
  <c r="J57" i="7"/>
  <c r="K57" i="7"/>
  <c r="I57" i="7"/>
  <c r="K47" i="7"/>
  <c r="J47" i="7"/>
  <c r="I47" i="7"/>
  <c r="I37" i="7"/>
  <c r="K37" i="7"/>
  <c r="J37" i="7"/>
  <c r="J27" i="7"/>
  <c r="K27" i="7"/>
  <c r="I27" i="7"/>
  <c r="K17" i="7"/>
  <c r="J17" i="7"/>
  <c r="I17" i="7"/>
  <c r="K60" i="7"/>
  <c r="J60" i="7"/>
  <c r="I60" i="7"/>
  <c r="K36" i="7"/>
  <c r="I36" i="7"/>
  <c r="J36" i="7"/>
  <c r="K16" i="7"/>
  <c r="J16" i="7"/>
  <c r="I16" i="7"/>
  <c r="K20" i="7"/>
  <c r="J20" i="7"/>
  <c r="I20" i="7"/>
  <c r="K39" i="7"/>
  <c r="J39" i="7"/>
  <c r="I39" i="7"/>
  <c r="I42" i="7"/>
  <c r="K42" i="7"/>
  <c r="J42" i="7"/>
  <c r="K32" i="7"/>
  <c r="J32" i="7"/>
  <c r="I32" i="7"/>
  <c r="I22" i="7"/>
  <c r="K22" i="7"/>
  <c r="J22" i="7"/>
  <c r="K23" i="7"/>
  <c r="J23" i="7"/>
  <c r="I23" i="7"/>
  <c r="I56" i="7"/>
  <c r="J56" i="7"/>
  <c r="K56" i="7"/>
  <c r="K19" i="7"/>
  <c r="J19" i="7"/>
  <c r="I19" i="7"/>
  <c r="K45" i="7"/>
  <c r="J45" i="7"/>
  <c r="I45" i="7"/>
  <c r="K35" i="7"/>
  <c r="J35" i="7"/>
  <c r="I35" i="7"/>
  <c r="K25" i="7"/>
  <c r="J25" i="7"/>
  <c r="I25" i="7"/>
  <c r="K15" i="7"/>
  <c r="J15" i="7"/>
  <c r="I15" i="7"/>
  <c r="K40" i="7"/>
  <c r="J40" i="7"/>
  <c r="I40" i="7"/>
  <c r="K33" i="7"/>
  <c r="J33" i="7"/>
  <c r="I33" i="7"/>
  <c r="K58" i="7"/>
  <c r="J58" i="7"/>
  <c r="I58" i="7"/>
  <c r="I48" i="7"/>
  <c r="K48" i="7"/>
  <c r="J48" i="7"/>
  <c r="K50" i="7"/>
  <c r="J50" i="7"/>
  <c r="I50" i="7"/>
  <c r="K30" i="7"/>
  <c r="J30" i="7"/>
  <c r="I30" i="7"/>
  <c r="I26" i="7"/>
  <c r="K26" i="7"/>
  <c r="J26" i="7"/>
  <c r="K29" i="7"/>
  <c r="J29" i="7"/>
  <c r="I29" i="7"/>
  <c r="J62" i="7"/>
  <c r="K62" i="7"/>
  <c r="I62" i="7"/>
  <c r="I52" i="7"/>
  <c r="K52" i="7"/>
  <c r="J52" i="7"/>
  <c r="J38" i="7"/>
  <c r="K38" i="7"/>
  <c r="I38" i="7"/>
  <c r="J28" i="7"/>
  <c r="I28" i="7"/>
  <c r="K28" i="7"/>
  <c r="J18" i="7"/>
  <c r="I18" i="7"/>
  <c r="K18" i="7"/>
  <c r="K41" i="7"/>
  <c r="J41" i="7"/>
  <c r="I41" i="7"/>
  <c r="K31" i="7"/>
  <c r="I31" i="7"/>
  <c r="J31" i="7"/>
  <c r="J21" i="7"/>
  <c r="I21" i="7"/>
  <c r="K21" i="7"/>
  <c r="I43" i="7"/>
  <c r="K43" i="7"/>
  <c r="J43" i="7"/>
  <c r="K59" i="7"/>
  <c r="J59" i="7"/>
  <c r="I59" i="7"/>
  <c r="K49" i="7"/>
  <c r="J49" i="7"/>
  <c r="I49" i="7"/>
  <c r="K55" i="7"/>
  <c r="J55" i="7"/>
  <c r="I55" i="7"/>
  <c r="K61" i="7"/>
  <c r="J61" i="7"/>
  <c r="I61" i="7"/>
  <c r="I51" i="7"/>
  <c r="J51" i="7"/>
  <c r="K51" i="7"/>
  <c r="K54" i="7"/>
  <c r="J54" i="7"/>
  <c r="I54" i="7"/>
  <c r="K44" i="7"/>
  <c r="J44" i="7"/>
  <c r="I44" i="7"/>
  <c r="K34" i="7"/>
  <c r="J34" i="7"/>
  <c r="I34" i="7"/>
  <c r="K24" i="7"/>
  <c r="J24" i="7"/>
  <c r="I24" i="7"/>
  <c r="K14" i="7"/>
  <c r="J14" i="7"/>
  <c r="I14" i="7"/>
  <c r="F34" i="7"/>
  <c r="F62" i="7"/>
  <c r="E30" i="7"/>
  <c r="E24" i="7"/>
  <c r="F36" i="7"/>
  <c r="E48" i="7"/>
  <c r="E36" i="7"/>
  <c r="E44" i="7"/>
  <c r="F20" i="7"/>
  <c r="E50" i="7"/>
  <c r="F54" i="7"/>
  <c r="E32" i="7"/>
  <c r="E52" i="7"/>
  <c r="E18" i="7"/>
  <c r="E60" i="7"/>
  <c r="F44" i="7"/>
  <c r="F42" i="7"/>
  <c r="E62" i="7"/>
  <c r="E42" i="7"/>
  <c r="E14" i="7"/>
  <c r="E22" i="7"/>
  <c r="F60" i="7"/>
  <c r="E16" i="7"/>
  <c r="E38" i="7"/>
  <c r="F38" i="7"/>
  <c r="E58" i="7"/>
  <c r="F58" i="7"/>
  <c r="E28" i="7"/>
  <c r="F28" i="7"/>
  <c r="E26" i="7"/>
  <c r="F26" i="7"/>
  <c r="E46" i="7"/>
  <c r="F46" i="7"/>
  <c r="E40" i="7"/>
  <c r="F40" i="7"/>
  <c r="F56" i="7"/>
  <c r="E54" i="7"/>
  <c r="E56" i="7"/>
  <c r="F30" i="7"/>
  <c r="F24" i="7"/>
  <c r="F22" i="7"/>
  <c r="F18" i="7"/>
  <c r="F16" i="7"/>
  <c r="F14" i="7"/>
  <c r="F32" i="7"/>
  <c r="E20" i="7"/>
  <c r="F48" i="7"/>
  <c r="E34" i="7"/>
  <c r="F52" i="7"/>
  <c r="F50" i="7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B23" i="2" l="1"/>
  <c r="G13" i="7"/>
  <c r="S2" i="8"/>
  <c r="T2" i="8"/>
  <c r="U2" i="8"/>
  <c r="V2" i="8"/>
  <c r="W2" i="8"/>
  <c r="Z2" i="8"/>
  <c r="AA2" i="8"/>
  <c r="O2" i="8"/>
  <c r="N2" i="8"/>
  <c r="M2" i="8"/>
  <c r="L2" i="8"/>
  <c r="K2" i="8"/>
  <c r="J2" i="8"/>
  <c r="I2" i="8"/>
  <c r="G2" i="8"/>
  <c r="F2" i="8"/>
  <c r="E2" i="8"/>
  <c r="D2" i="8" s="1"/>
  <c r="B30" i="2"/>
  <c r="B28" i="2"/>
  <c r="D28" i="2" s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P2" i="8"/>
  <c r="E13" i="4"/>
  <c r="I13" i="4"/>
  <c r="H13" i="4"/>
  <c r="D13" i="4"/>
  <c r="Z13" i="4" l="1" a="1"/>
  <c r="Z13" i="4" s="1"/>
  <c r="AD13" i="4" a="1"/>
  <c r="AD13" i="4" s="1"/>
  <c r="AA13" i="4" a="1"/>
  <c r="AA13" i="4" s="1"/>
  <c r="AB13" i="4" a="1"/>
  <c r="AB13" i="4" s="1"/>
  <c r="AE13" i="4" a="1"/>
  <c r="AE13" i="4" s="1"/>
  <c r="AC13" i="4" a="1"/>
  <c r="AC13" i="4" s="1"/>
  <c r="Y13" i="4" a="1"/>
  <c r="Y13" i="4" s="1"/>
  <c r="K13" i="7"/>
  <c r="J13" i="7"/>
  <c r="I13" i="7"/>
  <c r="B24" i="2"/>
  <c r="A2" i="8"/>
  <c r="C2" i="8"/>
  <c r="B2" i="8"/>
  <c r="B59" i="7"/>
  <c r="B29" i="2"/>
  <c r="C28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BC2" i="8" l="1"/>
  <c r="AX2" i="8"/>
  <c r="BA2" i="8"/>
  <c r="BB2" i="8"/>
  <c r="AW2" i="8"/>
  <c r="AZ2" i="8"/>
  <c r="AY2" i="8"/>
  <c r="B13" i="4"/>
  <c r="B25" i="2" l="1"/>
  <c r="B13" i="10"/>
  <c r="A33" i="2"/>
  <c r="B37" i="7"/>
  <c r="B40" i="7"/>
  <c r="B46" i="7"/>
  <c r="B36" i="7"/>
  <c r="B42" i="7"/>
  <c r="B41" i="7"/>
  <c r="B45" i="7"/>
  <c r="B38" i="7" l="1"/>
  <c r="B35" i="7"/>
  <c r="B33" i="7"/>
  <c r="B39" i="7"/>
  <c r="B29" i="7"/>
  <c r="B30" i="7"/>
  <c r="B34" i="7"/>
  <c r="B26" i="7" l="1"/>
  <c r="B32" i="7"/>
  <c r="B22" i="7"/>
  <c r="B28" i="7"/>
  <c r="B27" i="7"/>
  <c r="B31" i="7"/>
  <c r="B23" i="7"/>
  <c r="B16" i="7" l="1"/>
  <c r="B15" i="7"/>
  <c r="B24" i="7"/>
  <c r="B21" i="7"/>
  <c r="B20" i="7"/>
  <c r="B19" i="7"/>
  <c r="B25" i="7"/>
  <c r="F13" i="7" l="1"/>
  <c r="E13" i="7"/>
  <c r="B13" i="7"/>
  <c r="B14" i="7"/>
  <c r="B18" i="7"/>
  <c r="B1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<sst xmlns="http://schemas.openxmlformats.org/spreadsheetml/2006/main" count="719" uniqueCount="666">
  <si>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</si>
  <si>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</si>
  <si>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</si>
  <si>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</si>
  <si>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</si>
  <si>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</si>
  <si>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</si>
  <si>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</si>
  <si>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</si>
  <si>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</si>
  <si>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</si>
  <si>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</si>
  <si>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</si>
  <si>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</si>
  <si>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</si>
  <si>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</si>
  <si>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</si>
  <si>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</si>
  <si>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EUROPEAN JUDO FEDERATION</t>
  </si>
  <si>
    <t>Mr.</t>
  </si>
  <si>
    <t>Competitor</t>
  </si>
  <si>
    <t>-48 kg</t>
  </si>
  <si>
    <t>NOVOTEL Paris Bercy</t>
  </si>
  <si>
    <t>SINGLE</t>
  </si>
  <si>
    <t>IBIS Porte d'Orléans</t>
  </si>
  <si>
    <t>PCR</t>
  </si>
  <si>
    <t>Flight</t>
  </si>
  <si>
    <t>CDG - Airport</t>
  </si>
  <si>
    <t>NOVOTEL Paris Bercy.SINGLE.BED &amp; BREAKFAST</t>
  </si>
  <si>
    <t>IBIS Porte d'Orléans.SINGLE</t>
  </si>
  <si>
    <t>INTERNATIONAL JUDO FEDERATION</t>
  </si>
  <si>
    <t>IJF</t>
  </si>
  <si>
    <t>Ms.</t>
  </si>
  <si>
    <t>Coach</t>
  </si>
  <si>
    <t>-52 kg</t>
  </si>
  <si>
    <t>IBIS STYLES Bercy</t>
  </si>
  <si>
    <t>TWIN</t>
  </si>
  <si>
    <t>FORMULE 1</t>
  </si>
  <si>
    <t>Antigen</t>
  </si>
  <si>
    <t>Train</t>
  </si>
  <si>
    <t>ORY - Airport</t>
  </si>
  <si>
    <t>NOVOTEL Paris Bercy.SINGLE.HALF BOARD</t>
  </si>
  <si>
    <t>IBIS Porte d'Orléans.TWIN</t>
  </si>
  <si>
    <t>MEDIA</t>
  </si>
  <si>
    <t>Physiotherapist</t>
  </si>
  <si>
    <t>-57 kg</t>
  </si>
  <si>
    <t>ALONE IN TWIIN</t>
  </si>
  <si>
    <t>No</t>
  </si>
  <si>
    <t>Individual transport</t>
  </si>
  <si>
    <t>Gare de Lyon - Train station</t>
  </si>
  <si>
    <t>NOVOTEL Paris Bercy.SINGLE.FULL BOARD</t>
  </si>
  <si>
    <t>IBIS Porte d'Orléans.ALONE IN TWIIN</t>
  </si>
  <si>
    <t>AFGANISTAN JUDO FEDERATION</t>
  </si>
  <si>
    <t>AFG</t>
  </si>
  <si>
    <t>Team-Official</t>
  </si>
  <si>
    <t>-63 kg</t>
  </si>
  <si>
    <t>IBIS Bercy Village</t>
  </si>
  <si>
    <t>TRIPLE</t>
  </si>
  <si>
    <t>Bus</t>
  </si>
  <si>
    <t>Gare de l'Est - Train station</t>
  </si>
  <si>
    <t>NOVOTEL Paris Bercy.TWIN.BED &amp; BREAKFAST</t>
  </si>
  <si>
    <t>FORMULE 1.SINGLE</t>
  </si>
  <si>
    <t>ALBANIAN JUDO FEDERATION</t>
  </si>
  <si>
    <t>ALB</t>
  </si>
  <si>
    <t>Doctor</t>
  </si>
  <si>
    <t>-70 kg</t>
  </si>
  <si>
    <t>Gare du Nord - Train station</t>
  </si>
  <si>
    <t>NOVOTEL Paris Bercy.TWIN.HALF BOARD</t>
  </si>
  <si>
    <t>FORMULE 1.TWIN</t>
  </si>
  <si>
    <t>ALGERIAN JUDO FEDERATION</t>
  </si>
  <si>
    <t>ALG</t>
  </si>
  <si>
    <t>Referee</t>
  </si>
  <si>
    <t>-78 kg</t>
  </si>
  <si>
    <t>Other (No shuttle)</t>
  </si>
  <si>
    <t>NOVOTEL Paris Bercy.TWIN.FULL BOARD</t>
  </si>
  <si>
    <t>FORMULE 1.ALONE IN TWIIN</t>
  </si>
  <si>
    <t>ALL JAPAN JUDO FEDERATION</t>
  </si>
  <si>
    <t>JPN</t>
  </si>
  <si>
    <t>Judoka</t>
  </si>
  <si>
    <t>+78 kg</t>
  </si>
  <si>
    <t>NOVOTEL Paris Bercy.ALONE IN TWIIN.BED &amp; BREAKFAST</t>
  </si>
  <si>
    <t>AMERICAN SAMOA JUDO ASSOCIATION</t>
  </si>
  <si>
    <t>ASA</t>
  </si>
  <si>
    <t>President</t>
  </si>
  <si>
    <t>-60 kg</t>
  </si>
  <si>
    <t>NOVOTEL Paris Bercy.ALONE IN TWIIN.HALF BOARD</t>
  </si>
  <si>
    <t>ARMENIA JUDO FEDERATION</t>
  </si>
  <si>
    <t>ARM</t>
  </si>
  <si>
    <t>Commentator</t>
  </si>
  <si>
    <t>-66 kg</t>
  </si>
  <si>
    <t>NOVOTEL Paris Bercy.ALONE IN TWIIN.FULL BOARD</t>
  </si>
  <si>
    <t>ASSOCIAÇÃO REGIONAL DE JUDO DE SANTIAGO SUL</t>
  </si>
  <si>
    <t>CPV</t>
  </si>
  <si>
    <t>Education commission</t>
  </si>
  <si>
    <t>-73 kg</t>
  </si>
  <si>
    <t>IBIS STYLES Bercy.SINGLE.BED &amp; BREAKFAST</t>
  </si>
  <si>
    <t>AUSTRIAN JUDO FEDERATION</t>
  </si>
  <si>
    <t>AUT</t>
  </si>
  <si>
    <t>Event Producer</t>
  </si>
  <si>
    <t>-81 kg</t>
  </si>
  <si>
    <t>IBIS STYLES Bercy.SINGLE.HALF BOARD</t>
  </si>
  <si>
    <t>AZERBAIJAN JUDO FEDERATION</t>
  </si>
  <si>
    <t>AZE</t>
  </si>
  <si>
    <t>Graphics</t>
  </si>
  <si>
    <t>-90 kg</t>
  </si>
  <si>
    <t>IBIS STYLES Bercy.SINGLE.FULL BOARD</t>
  </si>
  <si>
    <t>BAHAMAS JUDO FEDERATION</t>
  </si>
  <si>
    <t>BAH</t>
  </si>
  <si>
    <t>IT</t>
  </si>
  <si>
    <t>-100 kg</t>
  </si>
  <si>
    <t>IBIS STYLES Bercy.TWIN.BED &amp; BREAKFAST</t>
  </si>
  <si>
    <t>BANGLADESH JUDO FEDERATION</t>
  </si>
  <si>
    <t>BAN</t>
  </si>
  <si>
    <t>Logistic</t>
  </si>
  <si>
    <t>+100 kg</t>
  </si>
  <si>
    <t>IBIS STYLES Bercy.TWIN.HALF BOARD</t>
  </si>
  <si>
    <t>BARBADOS JUDO ASSOCIATION</t>
  </si>
  <si>
    <t>BAR</t>
  </si>
  <si>
    <t>Medical commission</t>
  </si>
  <si>
    <t>IBIS STYLES Bercy.TWIN.FULL BOARD</t>
  </si>
  <si>
    <t>BELARUSIAN JUDO FEDERATION</t>
  </si>
  <si>
    <t>BLR</t>
  </si>
  <si>
    <t>IBIS STYLES Bercy.ALONE IN TWIIN.BED &amp; BREAKFAST</t>
  </si>
  <si>
    <t>BELGIAN JUDO FEDERATION</t>
  </si>
  <si>
    <t>BEL</t>
  </si>
  <si>
    <t>Sport Commission</t>
  </si>
  <si>
    <t>IBIS STYLES Bercy.ALONE IN TWIIN.HALF BOARD</t>
  </si>
  <si>
    <t>BHUTAN JUDO ASSOCIATION</t>
  </si>
  <si>
    <t>BHU</t>
  </si>
  <si>
    <t>Vice president</t>
  </si>
  <si>
    <t>IBIS STYLES Bercy.ALONE IN TWIIN.FULL BOARD</t>
  </si>
  <si>
    <t>BOLIVIAN JUDO FEDERATION</t>
  </si>
  <si>
    <t>BOL</t>
  </si>
  <si>
    <t>VIP</t>
  </si>
  <si>
    <t>BOTSWANA JUDO FEDERATION</t>
  </si>
  <si>
    <t>BOT</t>
  </si>
  <si>
    <t>Photographer</t>
  </si>
  <si>
    <t>BRITISH JUDO ASSOCIATION</t>
  </si>
  <si>
    <t>GBR</t>
  </si>
  <si>
    <t>Journalist</t>
  </si>
  <si>
    <t>BRUNEI</t>
  </si>
  <si>
    <t>BRU</t>
  </si>
  <si>
    <t>Camera operator</t>
  </si>
  <si>
    <t>BULGARIAN JUDO FEDERATION</t>
  </si>
  <si>
    <t>BUL</t>
  </si>
  <si>
    <t>CAMBODIAN JUDO FEDERATION</t>
  </si>
  <si>
    <t>CAM</t>
  </si>
  <si>
    <t>CAYMAN ISLANDS JUDO FEDERATION</t>
  </si>
  <si>
    <t>CAY</t>
  </si>
  <si>
    <t>CHINESE JUDO ASSOCIATION</t>
  </si>
  <si>
    <t>CHN</t>
  </si>
  <si>
    <t>CHINESE TAIPEI JUDO FEDERATION</t>
  </si>
  <si>
    <t>TPE</t>
  </si>
  <si>
    <t>CONFEDERAÇÃO BRASILEIRA DE JUDÔ</t>
  </si>
  <si>
    <t>BRA</t>
  </si>
  <si>
    <t>IBIS Bercy Village.SINGLE.BED &amp; BREAKFAST</t>
  </si>
  <si>
    <t>CONFEDERACION ARGENTINA DE JUDO</t>
  </si>
  <si>
    <t>ARG</t>
  </si>
  <si>
    <t>IBIS Bercy Village.SINGLE.HALF BOARD</t>
  </si>
  <si>
    <t>COOK ISLANDS JUDO ASSOCIATION</t>
  </si>
  <si>
    <t>COK</t>
  </si>
  <si>
    <t>IBIS Bercy Village.SINGLE.FULL BOARD</t>
  </si>
  <si>
    <t>CROATIAN JUDO FEDERATION</t>
  </si>
  <si>
    <t>CRO</t>
  </si>
  <si>
    <t>IBIS Bercy Village.TWIN.BED &amp; BREAKFAST</t>
  </si>
  <si>
    <t>CURACAO JUDO FEDERATION</t>
  </si>
  <si>
    <t>CUW</t>
  </si>
  <si>
    <t>IBIS Bercy Village.TWIN.HALF BOARD</t>
  </si>
  <si>
    <t>CYPRUS JUDO FEDERATION</t>
  </si>
  <si>
    <t>CYP</t>
  </si>
  <si>
    <t>IBIS Bercy Village.TWIN.FULL BOARD</t>
  </si>
  <si>
    <t>CZECH JUDO FEDERATION</t>
  </si>
  <si>
    <t>CZE</t>
  </si>
  <si>
    <t>IBIS Bercy Village.ALONE IN TWIIN.BED &amp; BREAKFAST</t>
  </si>
  <si>
    <t>DANISH JUDO FEDERATION</t>
  </si>
  <si>
    <t>DEN</t>
  </si>
  <si>
    <t>IBIS Bercy Village.ALONE IN TWIIN.HALF BOARD</t>
  </si>
  <si>
    <t>DEUTSCHER JUDO-BUND E.V.</t>
  </si>
  <si>
    <t>GER</t>
  </si>
  <si>
    <t>IBIS Bercy Village.ALONE IN TWIIN.FULL BOARD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</si>
  <si>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</si>
  <si>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</si>
  <si>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</si>
  <si>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</si>
  <si>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</si>
  <si>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</si>
  <si>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</si>
  <si>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</si>
  <si>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</si>
  <si>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</si>
  <si>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</si>
  <si>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</si>
  <si>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</si>
  <si>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</si>
  <si>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</si>
  <si>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</si>
  <si>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</si>
  <si>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</si>
  <si>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</si>
  <si>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</si>
  <si>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</si>
  <si>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</si>
  <si>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</si>
  <si>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</si>
  <si>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</si>
  <si>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</si>
  <si>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</si>
  <si>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</si>
  <si>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</si>
  <si>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</si>
  <si>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</si>
  <si>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</si>
  <si>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</si>
  <si>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</si>
  <si>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</si>
  <si>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</si>
  <si>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</si>
  <si>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</si>
  <si>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</si>
  <si>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</si>
  <si>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</si>
  <si>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</si>
  <si>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</si>
  <si>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</si>
  <si>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</si>
  <si>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</si>
  <si>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</si>
  <si>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</si>
  <si>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</si>
  <si>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</si>
  <si>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</si>
  <si>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</si>
  <si>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</si>
  <si>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</si>
  <si>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</si>
  <si>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</si>
  <si>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</si>
  <si>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</si>
  <si>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</si>
  <si>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</si>
  <si>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</si>
  <si>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</si>
  <si>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</si>
  <si>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</si>
  <si>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</si>
  <si>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</si>
  <si>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</si>
  <si>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</si>
  <si>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</si>
  <si>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</si>
  <si>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</si>
  <si>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</si>
  <si>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</si>
  <si>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</si>
  <si>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</si>
  <si>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</si>
  <si>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</si>
  <si>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</si>
  <si>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</si>
  <si>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</si>
  <si>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</si>
  <si>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</si>
  <si>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</si>
  <si>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</si>
  <si>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</si>
  <si>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</si>
  <si>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</si>
  <si>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</si>
  <si>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</si>
  <si>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</si>
  <si>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</si>
  <si>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</si>
  <si>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</si>
  <si>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</si>
  <si>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</si>
  <si>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</si>
  <si>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</si>
  <si>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</si>
  <si>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</si>
  <si>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</si>
  <si>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</si>
  <si>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</si>
  <si>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</si>
  <si>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</si>
  <si>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</si>
  <si>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</si>
  <si>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</si>
  <si>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</si>
  <si>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</si>
  <si>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</si>
  <si>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</si>
  <si>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</si>
  <si>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</si>
  <si>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</si>
  <si>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</si>
  <si>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</si>
  <si>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</si>
  <si>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</si>
  <si>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</si>
  <si>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</si>
  <si>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</si>
  <si>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</si>
  <si>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</si>
  <si>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</si>
  <si>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</si>
  <si>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</si>
  <si>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</si>
  <si>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JAMAICA JUDO FEDERATION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</si>
  <si>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</si>
  <si>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</si>
  <si>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</si>
  <si>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</si>
  <si>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</si>
  <si>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</si>
  <si>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</si>
  <si>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</si>
  <si>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</si>
  <si>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</si>
  <si>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</si>
  <si>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</si>
  <si>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</si>
  <si>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</si>
  <si>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</si>
  <si>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</si>
  <si>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</si>
  <si>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</si>
  <si>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</si>
  <si>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</si>
  <si>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</si>
  <si>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</si>
  <si>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</si>
  <si>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</si>
  <si>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</si>
  <si>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</si>
  <si>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</si>
  <si>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</si>
  <si>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</si>
  <si>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</si>
  <si>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</si>
  <si>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</si>
  <si>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</si>
  <si>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</si>
  <si>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</si>
  <si>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</si>
  <si>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</si>
  <si>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</si>
  <si>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</si>
  <si>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</si>
  <si>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</si>
  <si>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</si>
  <si>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</si>
  <si>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</si>
  <si>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</si>
  <si>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</si>
  <si>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</si>
  <si>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</si>
  <si>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</si>
  <si>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</si>
  <si>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</si>
  <si>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</si>
  <si>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</si>
  <si>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</si>
  <si>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</si>
  <si>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</si>
  <si>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</si>
  <si>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</si>
  <si>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</si>
  <si>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</si>
  <si>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</si>
  <si>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</si>
  <si>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</si>
  <si>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</si>
  <si>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</si>
  <si>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</si>
  <si>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</si>
  <si>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</si>
  <si>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</si>
  <si>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</si>
  <si>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</si>
  <si>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</si>
  <si>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</si>
  <si>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</si>
  <si>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</si>
  <si>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</si>
  <si>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</si>
  <si>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</si>
  <si>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</si>
  <si>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</si>
  <si>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</si>
  <si>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</si>
  <si>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</si>
  <si>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</si>
  <si>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</si>
  <si>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</si>
  <si>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</si>
  <si>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</si>
  <si>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</si>
  <si>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</si>
  <si>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</si>
  <si>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</si>
  <si>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</si>
  <si>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</si>
  <si>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</si>
  <si>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</si>
  <si>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</si>
  <si>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</si>
  <si>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</si>
  <si>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</si>
  <si>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</si>
  <si>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</si>
  <si>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</si>
  <si>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</si>
  <si>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</si>
  <si>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</si>
  <si>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</si>
  <si>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</si>
  <si>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</si>
  <si>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</si>
  <si>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</si>
  <si>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</si>
  <si>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</si>
  <si>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</si>
  <si>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</si>
  <si>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</si>
  <si>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</si>
  <si>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</si>
  <si>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</si>
  <si>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</si>
  <si>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</si>
  <si>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</si>
  <si>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</si>
  <si>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</si>
  <si>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</si>
  <si>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</si>
  <si>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</si>
  <si>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</si>
  <si>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</si>
  <si>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</si>
  <si>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</si>
  <si>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</si>
  <si>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</si>
  <si>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</si>
  <si>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</si>
  <si>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</si>
  <si>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</si>
  <si>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</si>
  <si>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</si>
  <si>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</si>
  <si>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</si>
  <si>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</si>
  <si>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</si>
  <si>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</si>
  <si>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</si>
  <si>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</si>
  <si>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</si>
  <si>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</si>
  <si>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</si>
  <si>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</si>
  <si>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</si>
  <si>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</si>
  <si>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</si>
  <si>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</si>
  <si>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</si>
  <si>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</si>
  <si>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</si>
  <si>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</si>
  <si>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</si>
  <si>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</si>
  <si>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</si>
  <si>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</si>
  <si>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</si>
  <si>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</si>
  <si>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</si>
  <si>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</si>
  <si>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</si>
  <si>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</si>
  <si>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</si>
  <si>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</si>
  <si>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</si>
  <si>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</si>
  <si>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</si>
  <si>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</si>
  <si>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</si>
  <si>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</si>
  <si>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</si>
  <si>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</si>
  <si>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</si>
  <si>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</si>
  <si>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</si>
  <si>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</si>
  <si>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</si>
  <si>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</si>
  <si>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</si>
  <si>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</si>
  <si>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</si>
  <si>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</si>
  <si>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</si>
  <si>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</si>
  <si>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</si>
  <si>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</si>
  <si>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</si>
  <si>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</si>
  <si>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</si>
  <si>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</si>
  <si>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</si>
  <si>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</si>
  <si>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</si>
  <si>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</si>
  <si>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</si>
  <si>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</si>
  <si>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</si>
  <si>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</si>
  <si>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</si>
  <si>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</si>
  <si>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</si>
  <si>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</si>
  <si>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</si>
  <si>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</si>
  <si>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</si>
  <si>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</si>
  <si>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</si>
  <si>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</si>
  <si>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</si>
  <si>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FIRST NAME &amp; LAST NAME</t>
  </si>
  <si>
    <t>EMAIL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</si>
  <si>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</si>
  <si>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</si>
  <si>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</si>
  <si>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</si>
  <si>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</si>
  <si>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</si>
  <si>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4️⃣ FORM TRAINNING CAMP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</si>
  <si>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</si>
  <si>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</si>
  <si>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</si>
  <si>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</si>
  <si>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</si>
  <si>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</si>
  <si>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</si>
  <si>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</si>
  <si>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</si>
  <si>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IJF Card's Number</t>
  </si>
  <si>
    <t>Weight Category</t>
  </si>
  <si>
    <t>Date of Birth DD/MM/AAAA</t>
  </si>
  <si>
    <t>Passport number</t>
  </si>
  <si>
    <t>Arrival date</t>
  </si>
  <si>
    <t>Departure date</t>
  </si>
  <si>
    <t>Remarks</t>
  </si>
  <si>
    <t>First name</t>
  </si>
  <si>
    <t>Hotel</t>
  </si>
  <si>
    <t>Catering</t>
  </si>
  <si>
    <t xml:space="preserve">Please, specify your choice. </t>
  </si>
  <si>
    <t>If half board (diner) or B&amp;B : do you want a lunch on competition days ?</t>
  </si>
  <si>
    <t xml:space="preserve">If twin/double room, shared with ? </t>
  </si>
  <si>
    <t>Early Check-In</t>
  </si>
  <si>
    <t>Late-Check-Out</t>
  </si>
  <si>
    <t>Tranning camp ?</t>
  </si>
  <si>
    <t>Lunch (06/02)</t>
  </si>
  <si>
    <t>COMPETITION</t>
  </si>
  <si>
    <t>TRAINING CAMP</t>
  </si>
  <si>
    <t>ID</t>
  </si>
  <si>
    <t>Check-In</t>
  </si>
  <si>
    <t>Check-Out</t>
  </si>
  <si>
    <t>Hotel (C)</t>
  </si>
  <si>
    <t>Catering (C)</t>
  </si>
  <si>
    <t>Single's night (C)</t>
  </si>
  <si>
    <t>Twin's night (C)</t>
  </si>
  <si>
    <t>Alone in twin's night (C)</t>
  </si>
  <si>
    <t>Competition amount</t>
  </si>
  <si>
    <t>Additional lunch competition</t>
  </si>
  <si>
    <t>Hotel (T)</t>
  </si>
  <si>
    <t>Single's night (T)</t>
  </si>
  <si>
    <t>Twin's night (T)</t>
  </si>
  <si>
    <t>Alone in twin's night (T)</t>
  </si>
  <si>
    <t>Triple's night (T)</t>
  </si>
  <si>
    <t>Quadruple's night (T)</t>
  </si>
  <si>
    <t>Meals (T)</t>
  </si>
  <si>
    <t>Fees (T)</t>
  </si>
  <si>
    <t>Total / person</t>
  </si>
  <si>
    <t>COMPETITION - HOTEL / CATERING + ADDITIONAL LUNCH COMPETITION</t>
  </si>
  <si>
    <t>TRAINING CAMP - FEES</t>
  </si>
  <si>
    <t>Delegation</t>
  </si>
  <si>
    <t>Actif</t>
  </si>
  <si>
    <t>IJF Card's number</t>
  </si>
  <si>
    <t>Weigt Category</t>
  </si>
  <si>
    <t>Date of Birth DD/MM/YYYY</t>
  </si>
  <si>
    <t>Passport Number</t>
  </si>
  <si>
    <t>Check-in</t>
  </si>
  <si>
    <t>Check-out</t>
  </si>
  <si>
    <t>Choice (C)</t>
  </si>
  <si>
    <t>Addtional lunch</t>
  </si>
  <si>
    <t>If twin room, shared with ? (C)</t>
  </si>
  <si>
    <t>If twin room, shared with ? (T)</t>
  </si>
  <si>
    <t>Lunch (30/01)</t>
  </si>
  <si>
    <t>Lunch (31/01)</t>
  </si>
  <si>
    <t>Lunch (01/02)</t>
  </si>
  <si>
    <t>Lunch (02/02)</t>
  </si>
  <si>
    <t>Lunch (03/02)</t>
  </si>
  <si>
    <t>Lunch (04/02)</t>
  </si>
  <si>
    <t>Lunch (05/02)</t>
  </si>
  <si>
    <t>Please fill the FORM step by step : 
                  1️⃣ SUMMARY
                  2️⃣ FORM GENERAL
                  3️⃣ FORM COMP
                  4️⃣ FORM TRANING CAMP</t>
  </si>
  <si>
    <t>TEAM MANAGER</t>
  </si>
  <si>
    <t>Room (05/02)</t>
  </si>
  <si>
    <t>Diner (05/02)</t>
  </si>
  <si>
    <t>TOTAL TRAINING CAMP</t>
  </si>
  <si>
    <t xml:space="preserve">TRAINING CAMP - HOTEL / CATERING </t>
  </si>
  <si>
    <t>IBIS Porte d'Orléans.TRIPLE</t>
  </si>
  <si>
    <t>No official hotel</t>
  </si>
  <si>
    <t xml:space="preserve">If twin/double/triple room, shared with ? </t>
  </si>
  <si>
    <t>SURCHARGE</t>
  </si>
  <si>
    <t>Lunch (29/01)</t>
  </si>
  <si>
    <t>Dinner (29/01)</t>
  </si>
  <si>
    <t>Dinner (30/01)</t>
  </si>
  <si>
    <t>Dinner (31/01)</t>
  </si>
  <si>
    <t>Dinner (01/02)</t>
  </si>
  <si>
    <t>Dinner (02/02)</t>
  </si>
  <si>
    <t>Dinner (03/02)</t>
  </si>
  <si>
    <t>Dinner (04/02)</t>
  </si>
  <si>
    <t>Dinner (05/02)</t>
  </si>
  <si>
    <t>Dinner (06/02)</t>
  </si>
  <si>
    <t>Surcharge</t>
  </si>
  <si>
    <t>Email FEDE</t>
  </si>
  <si>
    <t>Email TM</t>
  </si>
  <si>
    <t>Phone TM</t>
  </si>
  <si>
    <t>USA LYCEE Français SAN DIEGO</t>
  </si>
  <si>
    <t>USA-San-Diego</t>
  </si>
  <si>
    <t>IJF REFUGEES TEAM</t>
  </si>
  <si>
    <t>IRT</t>
  </si>
  <si>
    <t>CRJS-Solidarite-Olympique</t>
  </si>
  <si>
    <t>CRJS</t>
  </si>
  <si>
    <t>EJU</t>
  </si>
  <si>
    <t>IBIS Porte d'Italie</t>
  </si>
  <si>
    <t>IBIS Porte d'Italie.SINGLE.BED &amp; BREAKFAST</t>
  </si>
  <si>
    <t>IBIS Porte d'Italie.SINGLE.HALF BOARD</t>
  </si>
  <si>
    <t>IBIS Porte d'Italie.SINGLE.FULL BOARD</t>
  </si>
  <si>
    <t>IBIS Porte d'Italie.TWIN.BED &amp; BREAKFAST</t>
  </si>
  <si>
    <t>IBIS Porte d'Italie.TWIN.HALF BOARD</t>
  </si>
  <si>
    <t>IBIS Porte d'Italie.TWIN.FULL BOARD</t>
  </si>
  <si>
    <t>IBIS Porte d'Italie.ALONE IN TWIIN.BED &amp; BREAKFAST</t>
  </si>
  <si>
    <t>IBIS Porte d'Italie.ALONE IN TWIIN.HALF BOARD</t>
  </si>
  <si>
    <t>IBIS Porte d'Italie.ALONE IN TWIIN.FULL BOARD</t>
  </si>
  <si>
    <t>IBIS Porte d'Italie.SINGLE</t>
  </si>
  <si>
    <t>IBIS Porte d'Italie.TWIN</t>
  </si>
  <si>
    <t>IBIS Porte d'Italie.ALONE IN TWIIN</t>
  </si>
  <si>
    <r>
      <rPr>
        <sz val="20"/>
        <color theme="1"/>
        <rFont val="DINEngschriftLTPro"/>
      </rPr>
      <t>PARIS GRAND SLAM 2025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(1 &amp; 2 FEBRUARY 2025)</t>
    </r>
  </si>
  <si>
    <r>
      <rPr>
        <sz val="24"/>
        <color theme="1"/>
        <rFont val="DINEngschriftLTPro"/>
      </rPr>
      <t>PARIS GRAND SLAM 2025</t>
    </r>
    <r>
      <rPr>
        <sz val="18"/>
        <color theme="1"/>
        <rFont val="DINEngschriftLTPro"/>
      </rPr>
      <t xml:space="preserve">
</t>
    </r>
    <r>
      <rPr>
        <i/>
        <sz val="18"/>
        <color theme="1"/>
        <rFont val="DINEngschriftLTPro"/>
      </rPr>
      <t>(1 &amp; 2 FEBRUARY 2025)</t>
    </r>
  </si>
  <si>
    <r>
      <rPr>
        <sz val="24"/>
        <color theme="1"/>
        <rFont val="DINEngschriftLTPro"/>
      </rPr>
      <t>TRAINING CAMP</t>
    </r>
    <r>
      <rPr>
        <sz val="18"/>
        <color theme="1"/>
        <rFont val="DINEngschriftLTPro"/>
      </rPr>
      <t xml:space="preserve">
</t>
    </r>
    <r>
      <rPr>
        <i/>
        <sz val="18"/>
        <color theme="1"/>
        <rFont val="DINEngschriftLTPro"/>
      </rPr>
      <t>(3-6 FEBRUARY 2025)</t>
    </r>
  </si>
  <si>
    <r>
      <t xml:space="preserve">TRAINING CAMP
</t>
    </r>
    <r>
      <rPr>
        <sz val="18"/>
        <color theme="1"/>
        <rFont val="DINEngschriftLTPro"/>
      </rPr>
      <t>(3-6 FEBRUARY 2025)</t>
    </r>
  </si>
  <si>
    <t>27/01/2025</t>
  </si>
  <si>
    <t>28/01/2025</t>
  </si>
  <si>
    <t>29/01/2025</t>
  </si>
  <si>
    <t>30/01/2025</t>
  </si>
  <si>
    <t>31/01/2025</t>
  </si>
  <si>
    <t>01/02/2025</t>
  </si>
  <si>
    <t>02/02/2025</t>
  </si>
  <si>
    <t>Room (06/02)2</t>
  </si>
  <si>
    <t>Lunch (06/02)2</t>
  </si>
  <si>
    <t>Room (03/02)</t>
  </si>
  <si>
    <t>Diner (03/02)</t>
  </si>
  <si>
    <t>Room (04/02)</t>
  </si>
  <si>
    <t>Diner (04/02)</t>
  </si>
  <si>
    <t>Lunch (27/01)</t>
  </si>
  <si>
    <t>Dinner (27/01)</t>
  </si>
  <si>
    <t>Lunch (28/01)</t>
  </si>
  <si>
    <t>Dinner (28/01)</t>
  </si>
  <si>
    <t>FÉDÉRATION LUXEMBOURGEOISE DE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</si>
</sst>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* #,##0.00_)\ &quot;€&quot;_ ;_ * \(#,##0.00\)\ &quot;€&quot;_ ;_ * &quot;-&quot;??_)\ &quot;€&quot;_ ;_ @_ "/>
    <numFmt numFmtId="164" formatCode="#,##0.00\ &quot;€&quot;"/>
    <numFmt numFmtId="165" formatCode="&quot;€&quot;#,##0.00"/>
  </numFmts>
  <fonts count="2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DINEngschriftLTPro"/>
    </font>
    <font>
      <sz val="18"/>
      <color theme="1"/>
      <name val="DINEngschriftLTPro"/>
    </font>
    <font>
      <sz val="16"/>
      <color theme="1"/>
      <name val="DINEngschriftLTPro"/>
    </font>
    <font>
      <sz val="16"/>
      <color theme="1"/>
      <name val="Calibri"/>
      <family val="2"/>
      <scheme val="minor"/>
    </font>
    <font>
      <sz val="20"/>
      <color theme="1"/>
      <name val="DINEngschriftLTPro"/>
    </font>
    <font>
      <sz val="24"/>
      <color theme="1"/>
      <name val="DINEngschriftLTPro"/>
    </font>
    <font>
      <i/>
      <sz val="18"/>
      <color theme="1"/>
      <name val="DINEngschriftLTPro"/>
    </font>
    <font>
      <sz val="12"/>
      <color rgb="FF00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DINEngschriftLTPro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73FEFF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20" fontId="0" fillId="0" borderId="0" xfId="0" applyNumberFormat="1"/>
    <xf numFmtId="0" fontId="7" fillId="0" borderId="0" xfId="0" applyFont="1" applyAlignment="1" applyProtection="1">
      <alignment horizontal="center"/>
      <protection locked="0"/>
    </xf>
    <xf numFmtId="0" fontId="8" fillId="2" borderId="3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/>
    <xf numFmtId="164" fontId="14" fillId="0" borderId="0" xfId="2" applyNumberFormat="1" applyFont="1" applyFill="1" applyAlignment="1" applyProtection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7" fillId="0" borderId="0" xfId="0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/>
    <xf numFmtId="0" fontId="3" fillId="0" borderId="0" xfId="0" applyFont="1"/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/>
    <xf numFmtId="0" fontId="13" fillId="4" borderId="0" xfId="0" applyFont="1" applyFill="1"/>
    <xf numFmtId="164" fontId="14" fillId="4" borderId="0" xfId="2" applyNumberFormat="1" applyFont="1" applyFill="1" applyAlignment="1" applyProtection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  <xf numFmtId="44" fontId="1" fillId="0" borderId="0" xfId="2" applyFont="1" applyAlignment="1" applyProtection="1">
      <alignment horizontal="center" vertical="center"/>
      <protection locked="0"/>
    </xf>
    <xf numFmtId="14" fontId="0" fillId="1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4" fontId="14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8" fillId="2" borderId="0" xfId="1" applyFill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21" fillId="9" borderId="4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164" fontId="25" fillId="8" borderId="0" xfId="0" applyNumberFormat="1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6" fillId="9" borderId="0" xfId="0" applyFont="1" applyFill="1" applyAlignment="1">
      <alignment horizontal="center"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148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00000000-0011-0000-FFFF-FFFF00000000}">
      <tableStyleElement type="wholeTable" dxfId="147"/>
      <tableStyleElement type="headerRow" dxfId="146"/>
      <tableStyleElement type="totalRow" dxfId="145"/>
      <tableStyleElement type="firstColumn" dxfId="144"/>
      <tableStyleElement type="lastColumn" dxfId="143"/>
      <tableStyleElement type="firstRowStripe" dxfId="142"/>
      <tableStyleElement type="firstColumnStripe" dxfId="141"/>
      <tableStyleElement type="firstHeaderCell" dxfId="140"/>
    </tableStyle>
  </tableStyles>
  <colors>
    <mruColors>
      <color rgb="FFFF85FF"/>
      <color rgb="FF73FE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443319</xdr:colOff>
      <xdr:row>2</xdr:row>
      <xdr:rowOff>1602</xdr:rowOff>
    </xdr:from>
    <xdr:to>
      <xdr:col>0</xdr:col>
      <xdr:colOff>1216416</xdr:colOff>
      <xdr:row>2</xdr:row>
      <xdr:rowOff>774699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B2F98-D17B-A342-B6A7-17517E3B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3319" y="408002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2</xdr:col>
      <xdr:colOff>5203</xdr:colOff>
      <xdr:row>22</xdr:row>
      <xdr:rowOff>12340</xdr:rowOff>
    </xdr:from>
    <xdr:to>
      <xdr:col>3</xdr:col>
      <xdr:colOff>298814</xdr:colOff>
      <xdr:row>26</xdr:row>
      <xdr:rowOff>12341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2136" y="6379273"/>
          <a:ext cx="3824211" cy="8128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5</xdr:row>
      <xdr:rowOff>1016000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1409"/>
        <a:stretch/>
      </xdr:blipFill>
      <xdr:spPr>
        <a:xfrm>
          <a:off x="45904" y="1697210"/>
          <a:ext cx="9584075" cy="1096790"/>
        </a:xfrm>
        <a:prstGeom prst="rect">
          <a:avLst/>
        </a:prstGeom>
      </xdr:spPr>
    </xdr:pic>
    <xdr:clientData/>
  </xdr:twoCellAnchor>
  <xdr:twoCellAnchor editAs="oneCell">
    <xdr:from>
      <xdr:col>0</xdr:col>
      <xdr:colOff>1663977</xdr:colOff>
      <xdr:row>2</xdr:row>
      <xdr:rowOff>17781</xdr:rowOff>
    </xdr:from>
    <xdr:to>
      <xdr:col>2</xdr:col>
      <xdr:colOff>526740</xdr:colOff>
      <xdr:row>2</xdr:row>
      <xdr:rowOff>741681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A4D0444F-2E01-1547-9EBC-72EF8012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3977" y="424181"/>
          <a:ext cx="141546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1</xdr:col>
      <xdr:colOff>566964</xdr:colOff>
      <xdr:row>2</xdr:row>
      <xdr:rowOff>68036</xdr:rowOff>
    </xdr:from>
    <xdr:to>
      <xdr:col>2</xdr:col>
      <xdr:colOff>500954</xdr:colOff>
      <xdr:row>4</xdr:row>
      <xdr:rowOff>70061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45AE7B-7103-244E-BB14-A011FB95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5714" y="476250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109408</xdr:colOff>
      <xdr:row>2</xdr:row>
      <xdr:rowOff>84215</xdr:rowOff>
    </xdr:from>
    <xdr:to>
      <xdr:col>4</xdr:col>
      <xdr:colOff>685764</xdr:colOff>
      <xdr:row>4</xdr:row>
      <xdr:rowOff>37043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00FDC6-4451-2F40-AE31-82A55AB8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6372" y="492429"/>
          <a:ext cx="141546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2</xdr:col>
      <xdr:colOff>137297</xdr:colOff>
      <xdr:row>2</xdr:row>
      <xdr:rowOff>34324</xdr:rowOff>
    </xdr:from>
    <xdr:to>
      <xdr:col>3</xdr:col>
      <xdr:colOff>86610</xdr:colOff>
      <xdr:row>4</xdr:row>
      <xdr:rowOff>86610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17F390B-2D26-C34C-AA26-764ECA26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27" y="446216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4</xdr:row>
      <xdr:rowOff>53592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D84E97B6-3D56-8544-9F1F-D80DB8E1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7685" y="462395"/>
          <a:ext cx="141546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0CB02E-A355-894E-9184-33CAFD8C9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42183"/>
          <a:ext cx="4941481" cy="926810"/>
        </a:xfrm>
        <a:prstGeom prst="rect">
          <a:avLst/>
        </a:prstGeom>
      </xdr:spPr>
    </xdr:pic>
    <xdr:clientData/>
  </xdr:twoCellAnchor>
  <xdr:twoCellAnchor editAs="oneCell">
    <xdr:from>
      <xdr:col>2</xdr:col>
      <xdr:colOff>137297</xdr:colOff>
      <xdr:row>2</xdr:row>
      <xdr:rowOff>34324</xdr:rowOff>
    </xdr:from>
    <xdr:to>
      <xdr:col>3</xdr:col>
      <xdr:colOff>86610</xdr:colOff>
      <xdr:row>4</xdr:row>
      <xdr:rowOff>86610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A2B684DC-315B-A445-B387-DA2F25935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8697" y="440724"/>
          <a:ext cx="787513" cy="763486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4</xdr:row>
      <xdr:rowOff>53592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9E24F3D0-C44E-7244-BD83-B003CA86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771" y="456903"/>
          <a:ext cx="1437774" cy="714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9658</xdr:rowOff>
    </xdr:from>
    <xdr:to>
      <xdr:col>3</xdr:col>
      <xdr:colOff>3014018</xdr:colOff>
      <xdr:row>7</xdr:row>
      <xdr:rowOff>243625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2072"/>
          <a:ext cx="4897121" cy="956553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</xdr:row>
      <xdr:rowOff>177800</xdr:rowOff>
    </xdr:from>
    <xdr:to>
      <xdr:col>2</xdr:col>
      <xdr:colOff>417497</xdr:colOff>
      <xdr:row>3</xdr:row>
      <xdr:rowOff>138097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6E60561-999C-FA40-A90F-59E6C080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200" y="381000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4664822A-636B-3143-8D6F-F23FBA74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1858" y="397179"/>
          <a:ext cx="141546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216046</xdr:colOff>
      <xdr:row>3</xdr:row>
      <xdr:rowOff>193850</xdr:rowOff>
    </xdr:from>
    <xdr:to>
      <xdr:col>3</xdr:col>
      <xdr:colOff>3230064</xdr:colOff>
      <xdr:row>7</xdr:row>
      <xdr:rowOff>230747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41D5D3A0-45B0-9C43-B765-35A9FDE0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046" y="1202379"/>
          <a:ext cx="4881665" cy="970721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</xdr:row>
      <xdr:rowOff>177800</xdr:rowOff>
    </xdr:from>
    <xdr:to>
      <xdr:col>2</xdr:col>
      <xdr:colOff>417497</xdr:colOff>
      <xdr:row>3</xdr:row>
      <xdr:rowOff>138097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764E28A-F777-004E-9CDC-84608F0B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200" y="381000"/>
          <a:ext cx="760397" cy="760397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CE40BFF-5AB4-8942-8197-6F3CA068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6458" y="397179"/>
          <a:ext cx="1415463" cy="711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ORM_GEN" displayName="FORM_GEN" ref="B12:N62" totalsRowShown="0" headerRowDxfId="139" dataDxfId="138">
  <autoFilter ref="B12:N62" xr:uid="{00000000-0009-0000-0100-000002000000}"/>
  <tableColumns count="13">
    <tableColumn id="1" xr3:uid="{00000000-0010-0000-0000-000001000000}" name="Checking" dataDxfId="137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number]]="",#REF!="",#REF!="",FORM_GEN[[#This Row],[Arrival date]]="",FORM_GEN[[#This Row],[Departure date]]=""),"O",IF(AND(FORM_GEN[[#This Row],[Function]]="Competitor",FORM_GEN[[#This Row],[Weight Category]]=""),"O","G")))</calculatedColumnFormula>
    </tableColumn>
    <tableColumn id="2" xr3:uid="{00000000-0010-0000-0000-000002000000}" name="N°" dataDxfId="136"/>
    <tableColumn id="3" xr3:uid="{00000000-0010-0000-0000-000003000000}" name="Title" dataDxfId="135"/>
    <tableColumn id="4" xr3:uid="{00000000-0010-0000-0000-000004000000}" name="LAST NAME" dataDxfId="134"/>
    <tableColumn id="5" xr3:uid="{00000000-0010-0000-0000-000005000000}" name="FIRST NAME" dataDxfId="133"/>
    <tableColumn id="6" xr3:uid="{00000000-0010-0000-0000-000006000000}" name="Function" dataDxfId="132"/>
    <tableColumn id="16" xr3:uid="{00000000-0010-0000-0000-000010000000}" name="IJF Card's Number" dataDxfId="131"/>
    <tableColumn id="7" xr3:uid="{00000000-0010-0000-0000-000007000000}" name="Weight Category" dataDxfId="130"/>
    <tableColumn id="8" xr3:uid="{00000000-0010-0000-0000-000008000000}" name="Date of Birth DD/MM/AAAA" dataDxfId="129"/>
    <tableColumn id="9" xr3:uid="{00000000-0010-0000-0000-000009000000}" name="Passport number" dataDxfId="128"/>
    <tableColumn id="13" xr3:uid="{00000000-0010-0000-0000-00000D000000}" name="Arrival date" dataDxfId="127"/>
    <tableColumn id="14" xr3:uid="{00000000-0010-0000-0000-00000E000000}" name="Departure date" dataDxfId="126"/>
    <tableColumn id="15" xr3:uid="{00000000-0010-0000-0000-00000F000000}" name="Remarks" dataDxfId="125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ORM_COMP" displayName="FORM_COMP" ref="B12:W62" totalsRowShown="0" headerRowDxfId="124" dataDxfId="123">
  <autoFilter ref="B12:W62" xr:uid="{00000000-0009-0000-0100-000003000000}"/>
  <tableColumns count="22">
    <tableColumn id="1" xr3:uid="{00000000-0010-0000-0100-000001000000}" name="Checking" dataDxfId="122">
      <calculatedColumnFormula>IF(FORM_COMP[[#This Row],[Title]]="","",IF(OR(FORM_COMP[[#This Row],[Hotel]]="",FORM_COMP[[#This Row],[Catering]]=""),"O",IF(AND(FORM_COMP[[#This Row],[Catering]]="HALF BOARD",FORM_COMP[[#This Row],[Please, specify your choice. ]]=""),"O",IF(COUNTIF(AG13:AM13,"ND")&gt;0.5,"R",IF(COUNTIF(FORM_COMP[[#This Row],[27/01/2025]:[02/02/2025]],"")=COUNTIF(Y13:AE13,"NO"),"G","R")))))</calculatedColumnFormula>
    </tableColumn>
    <tableColumn id="2" xr3:uid="{00000000-0010-0000-0100-000002000000}" name="N°" dataDxfId="121"/>
    <tableColumn id="3" xr3:uid="{00000000-0010-0000-0100-000003000000}" name="Title" dataDxfId="120">
      <calculatedColumnFormula>IF(FORM_GEN[[#This Row],[Title]]="","",FORM_GEN[[#This Row],[Title]])</calculatedColumnFormula>
    </tableColumn>
    <tableColumn id="4" xr3:uid="{00000000-0010-0000-0100-000004000000}" name="LAST NAME" dataDxfId="119">
      <calculatedColumnFormula>IF(FORM_GEN[[#This Row],[LAST NAME]]="","",FORM_GEN[[#This Row],[LAST NAME]])</calculatedColumnFormula>
    </tableColumn>
    <tableColumn id="5" xr3:uid="{00000000-0010-0000-0100-000005000000}" name="First name" dataDxfId="118">
      <calculatedColumnFormula>IF(FORM_GEN[[#This Row],[FIRST NAME]]="","",FORM_GEN[[#This Row],[FIRST NAME]])</calculatedColumnFormula>
    </tableColumn>
    <tableColumn id="20" xr3:uid="{00000000-0010-0000-0100-000014000000}" name="Function" dataDxfId="117">
      <calculatedColumnFormula>IF(FORM_GEN[[#This Row],[Function]]="","",FORM_GEN[[#This Row],[Function]])</calculatedColumnFormula>
    </tableColumn>
    <tableColumn id="6" xr3:uid="{00000000-0010-0000-0100-000006000000}" name="Arrival date" dataDxfId="116">
      <calculatedColumnFormula>IF(FORM_GEN[[#This Row],[Arrival date]]="","",FORM_GEN[[#This Row],[Arrival date]])</calculatedColumnFormula>
    </tableColumn>
    <tableColumn id="7" xr3:uid="{00000000-0010-0000-0100-000007000000}" name="Departure date" dataDxfId="115">
      <calculatedColumnFormula>IF(FORM_GEN[[#This Row],[Departure date]]="","",FORM_GEN[[#This Row],[Departure date]])</calculatedColumnFormula>
    </tableColumn>
    <tableColumn id="8" xr3:uid="{00000000-0010-0000-0100-000008000000}" name="Hotel" dataDxfId="114"/>
    <tableColumn id="17" xr3:uid="{00000000-0010-0000-0100-000011000000}" name="Catering" dataDxfId="113">
      <calculatedColumnFormula>IF(FORM_COMP[[#This Row],[Hotel]]="","","FULL BOARD")</calculatedColumnFormula>
    </tableColumn>
    <tableColumn id="18" xr3:uid="{00000000-0010-0000-0100-000012000000}" name="Please, specify your choice. " dataDxfId="112"/>
    <tableColumn id="19" xr3:uid="{00000000-0010-0000-0100-000013000000}" name="If half board (diner) or B&amp;B : do you want a lunch on competition days ?" dataDxfId="111"/>
    <tableColumn id="9" xr3:uid="{00000000-0010-0000-0100-000009000000}" name="27/01/2025" dataDxfId="110"/>
    <tableColumn id="10" xr3:uid="{00000000-0010-0000-0100-00000A000000}" name="28/01/2025" dataDxfId="109"/>
    <tableColumn id="11" xr3:uid="{00000000-0010-0000-0100-00000B000000}" name="29/01/2025" dataDxfId="108"/>
    <tableColumn id="12" xr3:uid="{00000000-0010-0000-0100-00000C000000}" name="30/01/2025" dataDxfId="107"/>
    <tableColumn id="13" xr3:uid="{00000000-0010-0000-0100-00000D000000}" name="31/01/2025" dataDxfId="106"/>
    <tableColumn id="21" xr3:uid="{00000000-0010-0000-0100-000015000000}" name="01/02/2025" dataDxfId="105"/>
    <tableColumn id="22" xr3:uid="{00000000-0010-0000-0100-000016000000}" name="02/02/2025" dataDxfId="104"/>
    <tableColumn id="14" xr3:uid="{00000000-0010-0000-0100-00000E000000}" name="If twin/double room, shared with ? " dataDxfId="103"/>
    <tableColumn id="15" xr3:uid="{00000000-0010-0000-0100-00000F000000}" name="Early Check-In" dataDxfId="102"/>
    <tableColumn id="16" xr3:uid="{00000000-0010-0000-0100-000010000000}" name="Late-Check-Out" dataDxfId="101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ORM_TRAINING" displayName="FORM_TRAINING" ref="B12:W62" totalsRowShown="0" headerRowDxfId="100" dataDxfId="99">
  <autoFilter ref="B12:W62" xr:uid="{00000000-0009-0000-0100-000001000000}"/>
  <tableColumns count="22">
    <tableColumn id="1" xr3:uid="{00000000-0010-0000-0200-000001000000}" name="Checking" dataDxfId="98">
      <calculatedColumnFormula>IF(FORM_TRAINING[[#This Row],[Title]]="","",IF(OR(FORM_TRAINING[[#This Row],[Tranning camp ?]]="",AND(FORM_TRAINING[[#This Row],[Hotel]]="",FORM_TRAINING[[#This Row],[Tranning camp ?]]="")),"O",IF(COUNTIF(AE13:AH13,"ND")&gt;0.5,"R",IF((COUNTIF(FORM_TRAINING[[#This Row],[Room (03/02)]],"")+COUNTIF(FORM_TRAINING[[#This Row],[Room (04/02)]],"")+COUNTIF(FORM_TRAINING[[#This Row],[Room (05/02)]],"")+COUNTIF(FORM_TRAINING[[#This Row],[Room (06/02)2]],""))=COUNTIF(Y13:AB13,"NO"),"G","R"))))</calculatedColumnFormula>
    </tableColumn>
    <tableColumn id="2" xr3:uid="{00000000-0010-0000-0200-000002000000}" name="N°" dataDxfId="97"/>
    <tableColumn id="3" xr3:uid="{00000000-0010-0000-0200-000003000000}" name="Title" dataDxfId="96">
      <calculatedColumnFormula>IF(FORM_GEN[[#This Row],[Title]]="","",FORM_GEN[[#This Row],[Title]])</calculatedColumnFormula>
    </tableColumn>
    <tableColumn id="4" xr3:uid="{00000000-0010-0000-0200-000004000000}" name="LAST NAME" dataDxfId="95">
      <calculatedColumnFormula>IF(FORM_GEN[[#This Row],[LAST NAME]]="","",FORM_GEN[[#This Row],[LAST NAME]])</calculatedColumnFormula>
    </tableColumn>
    <tableColumn id="5" xr3:uid="{00000000-0010-0000-0200-000005000000}" name="First name" dataDxfId="94">
      <calculatedColumnFormula>IF(FORM_GEN[[#This Row],[FIRST NAME]]="","",FORM_GEN[[#This Row],[FIRST NAME]])</calculatedColumnFormula>
    </tableColumn>
    <tableColumn id="19" xr3:uid="{00000000-0010-0000-0200-000013000000}" name="Function" dataDxfId="93">
      <calculatedColumnFormula>IF(FORM_GEN[[#This Row],[Function]]="","",FORM_GEN[[#This Row],[Function]])</calculatedColumnFormula>
    </tableColumn>
    <tableColumn id="6" xr3:uid="{00000000-0010-0000-0200-000006000000}" name="Arrival date" dataDxfId="92">
      <calculatedColumnFormula>IF(FORM_GEN[[#This Row],[Arrival date]]="","",FORM_GEN[[#This Row],[Arrival date]])</calculatedColumnFormula>
    </tableColumn>
    <tableColumn id="7" xr3:uid="{00000000-0010-0000-0200-000007000000}" name="Departure date" dataDxfId="91">
      <calculatedColumnFormula>IF(FORM_GEN[[#This Row],[Departure date]]="","",FORM_GEN[[#This Row],[Departure date]])</calculatedColumnFormula>
    </tableColumn>
    <tableColumn id="13" xr3:uid="{00000000-0010-0000-0200-00000D000000}" name="Tranning camp ?" dataDxfId="90"/>
    <tableColumn id="8" xr3:uid="{00000000-0010-0000-0200-000008000000}" name="Hotel" dataDxfId="89"/>
    <tableColumn id="9" xr3:uid="{00000000-0010-0000-0200-000009000000}" name="Room (03/02)" dataDxfId="88"/>
    <tableColumn id="16" xr3:uid="{00000000-0010-0000-0200-000010000000}" name="Lunch (03/02)" dataDxfId="87"/>
    <tableColumn id="15" xr3:uid="{00000000-0010-0000-0200-00000F000000}" name="Diner (03/02)" dataDxfId="86"/>
    <tableColumn id="10" xr3:uid="{00000000-0010-0000-0200-00000A000000}" name="Room (04/02)" dataDxfId="85"/>
    <tableColumn id="18" xr3:uid="{00000000-0010-0000-0200-000012000000}" name="Lunch (04/02)" dataDxfId="84"/>
    <tableColumn id="17" xr3:uid="{00000000-0010-0000-0200-000011000000}" name="Diner (04/02)" dataDxfId="83"/>
    <tableColumn id="11" xr3:uid="{00000000-0010-0000-0200-00000B000000}" name="Room (05/02)" dataDxfId="82"/>
    <tableColumn id="22" xr3:uid="{00000000-0010-0000-0200-000016000000}" name="Lunch (05/02)" dataDxfId="81"/>
    <tableColumn id="21" xr3:uid="{00000000-0010-0000-0200-000015000000}" name="Diner (05/02)" dataDxfId="80"/>
    <tableColumn id="12" xr3:uid="{00000000-0010-0000-0200-00000C000000}" name="Room (06/02)2" dataDxfId="79"/>
    <tableColumn id="24" xr3:uid="{00000000-0010-0000-0200-000018000000}" name="Lunch (06/02)2" dataDxfId="78"/>
    <tableColumn id="14" xr3:uid="{00000000-0010-0000-0200-00000E000000}" name="If twin/double/triple room, shared with ? " dataDxfId="77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ORM_AMOUNT" displayName="FORM_AMOUNT" ref="B12:N62" totalsRowShown="0" headerRowDxfId="76" dataDxfId="75">
  <autoFilter ref="B12:N6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300-000001000000}" name="Checking" dataDxfId="74">
      <calculatedColumnFormula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calculatedColumnFormula>
    </tableColumn>
    <tableColumn id="2" xr3:uid="{00000000-0010-0000-0300-000002000000}" name="N°" dataDxfId="73"/>
    <tableColumn id="3" xr3:uid="{00000000-0010-0000-0300-000003000000}" name="ID" dataDxfId="72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00000000-0010-0000-0300-000004000000}" name="Check-In" dataDxfId="71">
      <calculatedColumnFormula>IF(FORM_AMOUNT[[#This Row],[ID]]="","",FORM_GEN[[#This Row],[Arrival date]])</calculatedColumnFormula>
    </tableColumn>
    <tableColumn id="5" xr3:uid="{00000000-0010-0000-0300-000005000000}" name="Check-Out" dataDxfId="70">
      <calculatedColumnFormula>IF(FORM_AMOUNT[[#This Row],[ID]]="","",FORM_GEN[[#This Row],[Departure date]])</calculatedColumnFormula>
    </tableColumn>
    <tableColumn id="6" xr3:uid="{00000000-0010-0000-0300-000006000000}" name="Hotel (C)" dataDxfId="69">
      <calculatedColumnFormula>IF(FORM_COMP[[#This Row],[Hotel]]="","",FORM_COMP[[#This Row],[Hotel]])</calculatedColumnFormula>
    </tableColumn>
    <tableColumn id="9" xr3:uid="{00000000-0010-0000-0300-000009000000}" name="Catering (C)" dataDxfId="68">
      <calculatedColumnFormula>IF(FORM_COMP[[#This Row],[Catering]]="","",FORM_COMP[[#This Row],[Catering]])</calculatedColumnFormula>
    </tableColumn>
    <tableColumn id="18" xr3:uid="{00000000-0010-0000-0300-000012000000}" name="Single's night (C)" dataDxfId="67">
      <calculatedColumnFormula>IF(FORM_AMOUNT[[#This Row],[ID]]="","",COUNTIF(FORM_COMP[[#This Row],[27/01/2025]:[02/02/2025]],"SINGLE"))</calculatedColumnFormula>
    </tableColumn>
    <tableColumn id="8" xr3:uid="{00000000-0010-0000-0300-000008000000}" name="Twin's night (C)" dataDxfId="66">
      <calculatedColumnFormula>IF(FORM_AMOUNT[[#This Row],[ID]]="","",COUNTIF(FORM_COMP[[#This Row],[27/01/2025]:[02/02/2025]],"TWIN"))</calculatedColumnFormula>
    </tableColumn>
    <tableColumn id="17" xr3:uid="{00000000-0010-0000-0300-000011000000}" name="Alone in twin's night (C)" dataDxfId="65">
      <calculatedColumnFormula>IF(FORM_AMOUNT[[#This Row],[ID]]="","",COUNTIF(FORM_COMP[[#This Row],[27/01/2025]:[02/02/2025]],"ALONE IN TWIIN"))</calculatedColumnFormula>
    </tableColumn>
    <tableColumn id="15" xr3:uid="{00000000-0010-0000-0300-00000F000000}" name="Competition amount" dataDxfId="64">
      <calculatedColumnFormula>IF(FORM_AMOUNT[[#This Row],[ID]]="","",SUM('3 - FORM COMP'!AG13:AM13))</calculatedColumnFormula>
    </tableColumn>
    <tableColumn id="14" xr3:uid="{00000000-0010-0000-0300-00000E000000}" name="Additional lunch competition" dataDxfId="63">
      <calculatedColumnFormula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calculatedColumnFormula>
    </tableColumn>
    <tableColumn id="22" xr3:uid="{00000000-0010-0000-0300-000016000000}" name="Total / person" dataDxfId="62">
      <calculatedColumnFormula>IF(FORM_AMOUNT[[#This Row],[ID]]="","",SUM(FORM_AMOUNT[[#This Row],[Competition amount]:[Additional lunch competition]]))</calculatedColumnFormula>
    </tableColumn>
  </tableColumns>
  <tableStyleInfo name="TableStyleMedium5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ORM_AMOUNT5" displayName="FORM_AMOUNT5" ref="B12:O62" totalsRowShown="0" headerRowDxfId="61" dataDxfId="60">
  <autoFilter ref="B12:O6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Checking" dataDxfId="59">
      <calculatedColumnFormula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calculatedColumnFormula>
    </tableColumn>
    <tableColumn id="2" xr3:uid="{00000000-0010-0000-0400-000002000000}" name="N°" dataDxfId="58"/>
    <tableColumn id="3" xr3:uid="{00000000-0010-0000-0400-000003000000}" name="ID" dataDxfId="57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00000000-0010-0000-0400-000004000000}" name="Check-In" dataDxfId="56">
      <calculatedColumnFormula>IF(FORM_AMOUNT5[[#This Row],[ID]]="","",FORM_GEN[[#This Row],[Arrival date]])</calculatedColumnFormula>
    </tableColumn>
    <tableColumn id="5" xr3:uid="{00000000-0010-0000-0400-000005000000}" name="Check-Out" dataDxfId="55">
      <calculatedColumnFormula>IF(FORM_AMOUNT5[[#This Row],[ID]]="","",FORM_GEN[[#This Row],[Departure date]])</calculatedColumnFormula>
    </tableColumn>
    <tableColumn id="13" xr3:uid="{00000000-0010-0000-0400-00000D000000}" name="Hotel (T)" dataDxfId="54">
      <calculatedColumnFormula>IF(OR(FORM_TRAINING[[#This Row],[Tranning camp ?]]="No",FORM_TRAINING[[#This Row],[Tranning camp ?]]=""),"",FORM_TRAINING[[#This Row],[Hotel]])</calculatedColumnFormula>
    </tableColumn>
    <tableColumn id="12" xr3:uid="{00000000-0010-0000-0400-00000C000000}" name="Single's night (T)" dataDxfId="53">
      <calculatedColumnFormula>IF(OR(FORM_TRAINING[[#This Row],[Tranning camp ?]]="No",FORM_TRAINING[[#This Row],[Tranning camp ?]]=""),"",COUNTIF(FORM_TRAINING[[#This Row],[Room (03/02)]:[Room (06/02)2]],"SINGLE"))</calculatedColumnFormula>
    </tableColumn>
    <tableColumn id="10" xr3:uid="{00000000-0010-0000-0400-00000A000000}" name="Twin's night (T)" dataDxfId="52">
      <calculatedColumnFormula>IF(OR(FORM_TRAINING[[#This Row],[Tranning camp ?]]="No",FORM_TRAINING[[#This Row],[Tranning camp ?]]=""),"",COUNTIF(FORM_TRAINING[[#This Row],[Room (03/02)]:[Room (06/02)2]],"TWIN"))</calculatedColumnFormula>
    </tableColumn>
    <tableColumn id="7" xr3:uid="{00000000-0010-0000-0400-000007000000}" name="Alone in twin's night (T)" dataDxfId="51">
      <calculatedColumnFormula>IF(OR(FORM_TRAINING[[#This Row],[Tranning camp ?]]="No",FORM_TRAINING[[#This Row],[Tranning camp ?]]=""),"",COUNTIF(FORM_TRAINING[[#This Row],[Room (03/02)]:[Room (06/02)2]],"ALONE IN TWIIN"))</calculatedColumnFormula>
    </tableColumn>
    <tableColumn id="23" xr3:uid="{00000000-0010-0000-0400-000017000000}" name="Triple's night (T)" dataDxfId="50">
      <calculatedColumnFormula>IF(OR(FORM_TRAINING[[#This Row],[Tranning camp ?]]="No",FORM_TRAINING[[#This Row],[Tranning camp ?]]=""),"",COUNTIF(FORM_TRAINING[[#This Row],[Room (03/02)]:[Room (06/02)2]],"TRIPLE"))</calculatedColumnFormula>
    </tableColumn>
    <tableColumn id="21" xr3:uid="{00000000-0010-0000-0400-000015000000}" name="Quadruple's night (T)" dataDxfId="49">
      <calculatedColumnFormula>IF(OR(FORM_TRAINING[[#This Row],[Tranning camp ?]]="No",FORM_TRAINING[[#This Row],[Tranning camp ?]]=""),"",COUNTIF(FORM_TRAINING[[#This Row],[Room (03/02)]:[Room (05/02)]],"QUADRUPLE"))</calculatedColumnFormula>
    </tableColumn>
    <tableColumn id="11" xr3:uid="{00000000-0010-0000-0400-00000B000000}" name="Meals (T)" dataDxfId="48">
      <calculatedColumnFormula>IF(OR(FORM_TRAINING[[#This Row],[Tranning camp ?]]="No",FORM_TRAINING[[#This Row],[Tranning camp ?]]=""),"",COUNTIF(FORM_TRAINING[[#This Row],[Room (03/02)]:[Lunch (06/02)2]],"Yes"))</calculatedColumnFormula>
    </tableColumn>
    <tableColumn id="19" xr3:uid="{00000000-0010-0000-0400-000013000000}" name="Fees (T)" dataDxfId="47">
      <calculatedColumnFormula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calculatedColumnFormula>
    </tableColumn>
    <tableColumn id="22" xr3:uid="{00000000-0010-0000-0400-000016000000}" name="Total / person" dataDxfId="46">
      <calculatedColumnFormula>IF(OR(FORM_TRAINING[[#This Row],[Tranning camp ?]]="No",FORM_TRAINING[[#This Row],[Tranning camp ?]]=""),"",SUM('4 - FORM TC'!AD13:AG13)+FORM_AMOUNT5[[#This Row],[Meals (T)]]*IF(FORM_AMOUNT5[[#This Row],[Hotel (T)]]="FORMULE 1",28,35)+IF(FORM_AMOUNT5[[#This Row],[Fees (T)]]="",,FORM_AMOUNT5[[#This Row],[Fees (T)]]))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289"/>
  <sheetViews>
    <sheetView topLeftCell="AG1" zoomScale="112" zoomScaleNormal="120" workbookViewId="0">
      <selection activeCell="AM4" sqref="AM4"/>
    </sheetView>
  </sheetViews>
  <sheetFormatPr baseColWidth="10" defaultColWidth="11" defaultRowHeight="16"/>
  <cols>
    <col min="1" max="1" width="65" bestFit="1" customWidth="1"/>
    <col min="17" max="17" width="30.33203125" bestFit="1" customWidth="1"/>
    <col min="21" max="21" width="20.83203125" bestFit="1" customWidth="1"/>
    <col min="35" max="35" width="61" bestFit="1" customWidth="1"/>
    <col min="38" max="38" width="42.1640625" bestFit="1" customWidth="1"/>
  </cols>
  <sheetData>
    <row r="1" spans="1:39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9">
      <c r="A2" s="5" t="s">
        <v>18</v>
      </c>
      <c r="C2" s="5" t="s">
        <v>630</v>
      </c>
      <c r="E2" s="6" t="s">
        <v>19</v>
      </c>
      <c r="G2" s="5" t="s">
        <v>20</v>
      </c>
      <c r="I2" s="7" t="s">
        <v>21</v>
      </c>
      <c r="K2" s="8">
        <v>45684</v>
      </c>
      <c r="M2" s="48">
        <v>45688</v>
      </c>
      <c r="O2" s="8">
        <v>44961</v>
      </c>
      <c r="Q2" t="s">
        <v>22</v>
      </c>
      <c r="S2" t="s">
        <v>23</v>
      </c>
      <c r="U2" t="s">
        <v>24</v>
      </c>
      <c r="W2" t="s">
        <v>25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26</v>
      </c>
      <c r="AD2" s="29" t="s">
        <v>27</v>
      </c>
      <c r="AF2" s="15">
        <v>0</v>
      </c>
      <c r="AI2" t="s">
        <v>28</v>
      </c>
      <c r="AJ2" s="40">
        <v>276</v>
      </c>
      <c r="AL2" t="s">
        <v>641</v>
      </c>
      <c r="AM2" s="40">
        <v>168</v>
      </c>
    </row>
    <row r="3" spans="1:39">
      <c r="A3" s="5" t="s">
        <v>30</v>
      </c>
      <c r="C3" s="5" t="s">
        <v>31</v>
      </c>
      <c r="E3" s="6" t="s">
        <v>32</v>
      </c>
      <c r="G3" s="5" t="s">
        <v>33</v>
      </c>
      <c r="I3" s="7" t="s">
        <v>34</v>
      </c>
      <c r="K3" s="48">
        <v>45685</v>
      </c>
      <c r="M3" s="48">
        <v>45689</v>
      </c>
      <c r="O3" s="8">
        <v>44962</v>
      </c>
      <c r="Q3" t="s">
        <v>35</v>
      </c>
      <c r="S3" t="s">
        <v>36</v>
      </c>
      <c r="U3" t="s">
        <v>631</v>
      </c>
      <c r="W3" t="s">
        <v>38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39</v>
      </c>
      <c r="AD3" s="29" t="s">
        <v>40</v>
      </c>
      <c r="AF3" s="15">
        <v>3.472222222222222E-3</v>
      </c>
      <c r="AI3" t="s">
        <v>41</v>
      </c>
      <c r="AJ3" s="40">
        <v>304</v>
      </c>
      <c r="AL3" t="s">
        <v>642</v>
      </c>
      <c r="AM3" s="40">
        <v>118</v>
      </c>
    </row>
    <row r="4" spans="1:39">
      <c r="A4" s="4" t="s">
        <v>43</v>
      </c>
      <c r="C4" s="2" t="s">
        <v>43</v>
      </c>
      <c r="G4" s="5" t="s">
        <v>44</v>
      </c>
      <c r="I4" s="7" t="s">
        <v>45</v>
      </c>
      <c r="K4" s="48">
        <v>45686</v>
      </c>
      <c r="M4" s="48">
        <v>45690</v>
      </c>
      <c r="O4" s="8">
        <v>44965</v>
      </c>
      <c r="Q4" t="s">
        <v>631</v>
      </c>
      <c r="S4" t="s">
        <v>46</v>
      </c>
      <c r="U4" t="s">
        <v>37</v>
      </c>
      <c r="W4" t="s">
        <v>47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48</v>
      </c>
      <c r="AD4" s="29" t="s">
        <v>49</v>
      </c>
      <c r="AF4" s="15">
        <v>6.9444444444444441E-3</v>
      </c>
      <c r="AI4" t="s">
        <v>50</v>
      </c>
      <c r="AJ4" s="40">
        <v>340</v>
      </c>
      <c r="AL4" t="s">
        <v>643</v>
      </c>
      <c r="AM4" s="40">
        <v>168</v>
      </c>
    </row>
    <row r="5" spans="1:39">
      <c r="A5" s="5" t="s">
        <v>52</v>
      </c>
      <c r="C5" s="5" t="s">
        <v>53</v>
      </c>
      <c r="G5" s="5" t="s">
        <v>54</v>
      </c>
      <c r="I5" s="7" t="s">
        <v>55</v>
      </c>
      <c r="K5" s="48">
        <v>45687</v>
      </c>
      <c r="M5" s="48">
        <v>45691</v>
      </c>
      <c r="O5" s="8"/>
      <c r="Q5" t="s">
        <v>56</v>
      </c>
      <c r="S5" t="s">
        <v>57</v>
      </c>
      <c r="U5" t="s">
        <v>607</v>
      </c>
      <c r="X5">
        <v>0</v>
      </c>
      <c r="Z5" t="str">
        <f>IF('2 - FORM GENERAL'!E16="","",CONCATENATE('2 - FORM GENERAL'!D16," ",'2 - FORM GENERAL'!E16," ",'2 - FORM GENERAL'!F16))</f>
        <v/>
      </c>
      <c r="AB5" t="s">
        <v>58</v>
      </c>
      <c r="AD5" s="29" t="s">
        <v>59</v>
      </c>
      <c r="AF5" s="15">
        <v>1.0416666666666666E-2</v>
      </c>
      <c r="AI5" t="s">
        <v>60</v>
      </c>
      <c r="AJ5" s="40">
        <v>176</v>
      </c>
      <c r="AL5" t="s">
        <v>61</v>
      </c>
      <c r="AM5" s="40">
        <v>135</v>
      </c>
    </row>
    <row r="6" spans="1:39">
      <c r="A6" s="5" t="s">
        <v>62</v>
      </c>
      <c r="C6" s="5" t="s">
        <v>63</v>
      </c>
      <c r="G6" s="5" t="s">
        <v>64</v>
      </c>
      <c r="I6" s="7" t="s">
        <v>65</v>
      </c>
      <c r="K6" s="48">
        <v>45688</v>
      </c>
      <c r="M6" s="48">
        <v>45692</v>
      </c>
      <c r="O6" s="8"/>
      <c r="Z6" t="str">
        <f>IF('2 - FORM GENERAL'!E17="","",CONCATENATE('2 - FORM GENERAL'!D17," ",'2 - FORM GENERAL'!E17," ",'2 - FORM GENERAL'!F17))</f>
        <v/>
      </c>
      <c r="AD6" s="29" t="s">
        <v>66</v>
      </c>
      <c r="AF6" s="15">
        <v>1.3888888888888888E-2</v>
      </c>
      <c r="AI6" t="s">
        <v>67</v>
      </c>
      <c r="AJ6" s="40">
        <v>204</v>
      </c>
      <c r="AL6" t="s">
        <v>68</v>
      </c>
      <c r="AM6" s="40">
        <v>82</v>
      </c>
    </row>
    <row r="7" spans="1:39">
      <c r="A7" s="5" t="s">
        <v>69</v>
      </c>
      <c r="C7" s="5" t="s">
        <v>70</v>
      </c>
      <c r="G7" s="5" t="s">
        <v>71</v>
      </c>
      <c r="I7" s="7" t="s">
        <v>72</v>
      </c>
      <c r="K7" s="48">
        <v>45689</v>
      </c>
      <c r="M7" s="48">
        <v>45693</v>
      </c>
      <c r="Z7" t="str">
        <f>IF('2 - FORM GENERAL'!E18="","",CONCATENATE('2 - FORM GENERAL'!D18," ",'2 - FORM GENERAL'!E18," ",'2 - FORM GENERAL'!F18))</f>
        <v/>
      </c>
      <c r="AD7" s="29" t="s">
        <v>73</v>
      </c>
      <c r="AF7" s="15">
        <v>1.7361111111111112E-2</v>
      </c>
      <c r="AI7" t="s">
        <v>74</v>
      </c>
      <c r="AJ7" s="40">
        <v>237</v>
      </c>
      <c r="AL7" t="s">
        <v>75</v>
      </c>
      <c r="AM7" s="40">
        <v>135</v>
      </c>
    </row>
    <row r="8" spans="1:39">
      <c r="A8" s="5" t="s">
        <v>76</v>
      </c>
      <c r="C8" s="5" t="s">
        <v>77</v>
      </c>
      <c r="G8" s="5" t="s">
        <v>78</v>
      </c>
      <c r="I8" s="7" t="s">
        <v>79</v>
      </c>
      <c r="K8" s="48">
        <v>45690</v>
      </c>
      <c r="M8" s="48">
        <v>45694</v>
      </c>
      <c r="Z8" t="str">
        <f>IF('2 - FORM GENERAL'!E19="","",CONCATENATE('2 - FORM GENERAL'!D19," ",'2 - FORM GENERAL'!E19," ",'2 - FORM GENERAL'!F19))</f>
        <v/>
      </c>
      <c r="AF8" s="15">
        <v>2.0833333333333332E-2</v>
      </c>
      <c r="AI8" t="s">
        <v>80</v>
      </c>
      <c r="AJ8" s="40">
        <v>276</v>
      </c>
      <c r="AL8" t="s">
        <v>29</v>
      </c>
      <c r="AM8" s="40">
        <v>179</v>
      </c>
    </row>
    <row r="9" spans="1:39">
      <c r="A9" s="5" t="s">
        <v>81</v>
      </c>
      <c r="C9" s="5" t="s">
        <v>82</v>
      </c>
      <c r="G9" s="5" t="s">
        <v>83</v>
      </c>
      <c r="I9" s="7" t="s">
        <v>84</v>
      </c>
      <c r="K9" s="48">
        <v>45691</v>
      </c>
      <c r="M9" s="8">
        <v>45695</v>
      </c>
      <c r="Z9" t="str">
        <f>IF('2 - FORM GENERAL'!E20="","",CONCATENATE('2 - FORM GENERAL'!D20," ",'2 - FORM GENERAL'!E20," ",'2 - FORM GENERAL'!F20))</f>
        <v/>
      </c>
      <c r="AF9" s="15">
        <v>2.4305555555555556E-2</v>
      </c>
      <c r="AI9" t="s">
        <v>85</v>
      </c>
      <c r="AJ9" s="40">
        <v>304</v>
      </c>
      <c r="AL9" t="s">
        <v>42</v>
      </c>
      <c r="AM9" s="40">
        <v>113</v>
      </c>
    </row>
    <row r="10" spans="1:39">
      <c r="A10" s="5" t="s">
        <v>86</v>
      </c>
      <c r="C10" s="5" t="s">
        <v>87</v>
      </c>
      <c r="G10" s="5" t="s">
        <v>88</v>
      </c>
      <c r="I10" s="7" t="s">
        <v>89</v>
      </c>
      <c r="Z10" t="str">
        <f>IF('2 - FORM GENERAL'!E21="","",CONCATENATE('2 - FORM GENERAL'!D21," ",'2 - FORM GENERAL'!E21," ",'2 - FORM GENERAL'!F21))</f>
        <v/>
      </c>
      <c r="AF10" s="15">
        <v>2.7777777777777776E-2</v>
      </c>
      <c r="AI10" t="s">
        <v>90</v>
      </c>
      <c r="AJ10" s="40">
        <v>340</v>
      </c>
      <c r="AL10" t="s">
        <v>51</v>
      </c>
      <c r="AM10" s="40">
        <v>179</v>
      </c>
    </row>
    <row r="11" spans="1:39">
      <c r="A11" s="5" t="s">
        <v>91</v>
      </c>
      <c r="C11" s="5" t="s">
        <v>92</v>
      </c>
      <c r="G11" s="5" t="s">
        <v>93</v>
      </c>
      <c r="I11" s="7" t="s">
        <v>94</v>
      </c>
      <c r="AF11" s="15">
        <v>3.125E-2</v>
      </c>
      <c r="AI11" t="s">
        <v>95</v>
      </c>
      <c r="AJ11" s="40">
        <v>247</v>
      </c>
      <c r="AL11" t="s">
        <v>606</v>
      </c>
      <c r="AM11" s="40">
        <v>94</v>
      </c>
    </row>
    <row r="12" spans="1:39">
      <c r="A12" s="5" t="s">
        <v>96</v>
      </c>
      <c r="C12" s="5" t="s">
        <v>97</v>
      </c>
      <c r="G12" s="5" t="s">
        <v>98</v>
      </c>
      <c r="I12" s="7" t="s">
        <v>99</v>
      </c>
      <c r="Z12" t="str">
        <f>IF('2 - FORM GENERAL'!E22="","",CONCATENATE('2 - FORM GENERAL'!D22," ",'2 - FORM GENERAL'!E22," ",'2 - FORM GENERAL'!F22))</f>
        <v/>
      </c>
      <c r="AF12" s="15">
        <v>3.4722222222222224E-2</v>
      </c>
      <c r="AI12" t="s">
        <v>100</v>
      </c>
      <c r="AJ12" s="40">
        <v>275</v>
      </c>
    </row>
    <row r="13" spans="1:39">
      <c r="A13" s="5" t="s">
        <v>101</v>
      </c>
      <c r="C13" s="5" t="s">
        <v>102</v>
      </c>
      <c r="G13" s="5" t="s">
        <v>103</v>
      </c>
      <c r="I13" s="7" t="s">
        <v>104</v>
      </c>
      <c r="Z13" t="str">
        <f>IF('2 - FORM GENERAL'!E23="","",CONCATENATE('2 - FORM GENERAL'!D23," ",'2 - FORM GENERAL'!E23," ",'2 - FORM GENERAL'!F23))</f>
        <v/>
      </c>
      <c r="AF13" s="15">
        <v>3.8194444444444441E-2</v>
      </c>
      <c r="AI13" t="s">
        <v>105</v>
      </c>
      <c r="AJ13" s="40">
        <v>310</v>
      </c>
    </row>
    <row r="14" spans="1:39">
      <c r="A14" s="5" t="s">
        <v>106</v>
      </c>
      <c r="C14" s="5" t="s">
        <v>107</v>
      </c>
      <c r="G14" s="5" t="s">
        <v>108</v>
      </c>
      <c r="I14" s="7" t="s">
        <v>109</v>
      </c>
      <c r="Z14" t="str">
        <f>IF('2 - FORM GENERAL'!E24="","",CONCATENATE('2 - FORM GENERAL'!D24," ",'2 - FORM GENERAL'!E24," ",'2 - FORM GENERAL'!F24))</f>
        <v/>
      </c>
      <c r="AF14" s="15">
        <v>4.1666666666666664E-2</v>
      </c>
      <c r="AI14" t="s">
        <v>110</v>
      </c>
      <c r="AJ14" s="40">
        <v>162</v>
      </c>
    </row>
    <row r="15" spans="1:39">
      <c r="A15" s="5" t="s">
        <v>111</v>
      </c>
      <c r="C15" s="5" t="s">
        <v>112</v>
      </c>
      <c r="G15" s="5" t="s">
        <v>113</v>
      </c>
      <c r="I15" s="7" t="s">
        <v>114</v>
      </c>
      <c r="Z15" t="str">
        <f>IF('2 - FORM GENERAL'!E25="","",CONCATENATE('2 - FORM GENERAL'!D25," ",'2 - FORM GENERAL'!E25," ",'2 - FORM GENERAL'!F25))</f>
        <v/>
      </c>
      <c r="AF15" s="15">
        <v>4.5138888888888888E-2</v>
      </c>
      <c r="AI15" t="s">
        <v>115</v>
      </c>
      <c r="AJ15" s="40">
        <v>190</v>
      </c>
    </row>
    <row r="16" spans="1:39">
      <c r="A16" s="5" t="s">
        <v>116</v>
      </c>
      <c r="C16" s="5" t="s">
        <v>117</v>
      </c>
      <c r="G16" s="5" t="s">
        <v>118</v>
      </c>
      <c r="I16" s="7"/>
      <c r="Z16" t="str">
        <f>IF('2 - FORM GENERAL'!E26="","",CONCATENATE('2 - FORM GENERAL'!D26," ",'2 - FORM GENERAL'!E26," ",'2 - FORM GENERAL'!F26))</f>
        <v/>
      </c>
      <c r="AF16" s="15">
        <v>4.8611111111111112E-2</v>
      </c>
      <c r="AI16" t="s">
        <v>119</v>
      </c>
      <c r="AJ16" s="40">
        <v>223</v>
      </c>
    </row>
    <row r="17" spans="1:36">
      <c r="A17" s="5" t="s">
        <v>120</v>
      </c>
      <c r="C17" s="5" t="s">
        <v>121</v>
      </c>
      <c r="G17" s="5" t="s">
        <v>71</v>
      </c>
      <c r="I17" s="7"/>
      <c r="Z17" t="str">
        <f>IF('2 - FORM GENERAL'!E27="","",CONCATENATE('2 - FORM GENERAL'!D27," ",'2 - FORM GENERAL'!E27," ",'2 - FORM GENERAL'!F27))</f>
        <v/>
      </c>
      <c r="AF17" s="15">
        <v>5.2083333333333336E-2</v>
      </c>
      <c r="AI17" t="s">
        <v>122</v>
      </c>
      <c r="AJ17" s="40">
        <v>247</v>
      </c>
    </row>
    <row r="18" spans="1:36">
      <c r="A18" s="5" t="s">
        <v>123</v>
      </c>
      <c r="C18" s="5" t="s">
        <v>124</v>
      </c>
      <c r="G18" s="5" t="s">
        <v>125</v>
      </c>
      <c r="Z18" t="str">
        <f>IF('2 - FORM GENERAL'!E28="","",CONCATENATE('2 - FORM GENERAL'!D28," ",'2 - FORM GENERAL'!E28," ",'2 - FORM GENERAL'!F28))</f>
        <v/>
      </c>
      <c r="AF18" s="15">
        <v>5.5555555555555552E-2</v>
      </c>
      <c r="AI18" t="s">
        <v>126</v>
      </c>
      <c r="AJ18" s="40">
        <v>275</v>
      </c>
    </row>
    <row r="19" spans="1:36">
      <c r="A19" s="5" t="s">
        <v>127</v>
      </c>
      <c r="C19" s="5" t="s">
        <v>128</v>
      </c>
      <c r="G19" s="5" t="s">
        <v>129</v>
      </c>
      <c r="Z19" t="str">
        <f>IF('2 - FORM GENERAL'!E29="","",CONCATENATE('2 - FORM GENERAL'!D29," ",'2 - FORM GENERAL'!E29," ",'2 - FORM GENERAL'!F29))</f>
        <v/>
      </c>
      <c r="AF19" s="15">
        <v>5.9027777777777783E-2</v>
      </c>
      <c r="AI19" t="s">
        <v>130</v>
      </c>
      <c r="AJ19" s="40">
        <v>310</v>
      </c>
    </row>
    <row r="20" spans="1:36">
      <c r="A20" s="5" t="s">
        <v>131</v>
      </c>
      <c r="C20" s="5" t="s">
        <v>132</v>
      </c>
      <c r="G20" s="5" t="s">
        <v>133</v>
      </c>
      <c r="Z20" t="str">
        <f>IF('2 - FORM GENERAL'!E30="","",CONCATENATE('2 - FORM GENERAL'!D30," ",'2 - FORM GENERAL'!E30," ",'2 - FORM GENERAL'!F30))</f>
        <v/>
      </c>
      <c r="AF20" s="15">
        <v>6.25E-2</v>
      </c>
      <c r="AI20" t="s">
        <v>632</v>
      </c>
      <c r="AJ20" s="40">
        <v>163</v>
      </c>
    </row>
    <row r="21" spans="1:36">
      <c r="A21" s="5" t="s">
        <v>134</v>
      </c>
      <c r="C21" s="5" t="s">
        <v>135</v>
      </c>
      <c r="G21" s="5" t="s">
        <v>136</v>
      </c>
      <c r="Z21" t="str">
        <f>IF('2 - FORM GENERAL'!E31="","",CONCATENATE('2 - FORM GENERAL'!D31," ",'2 - FORM GENERAL'!E31," ",'2 - FORM GENERAL'!F31))</f>
        <v/>
      </c>
      <c r="AF21" s="15">
        <v>6.5972222222222224E-2</v>
      </c>
      <c r="AI21" t="s">
        <v>633</v>
      </c>
      <c r="AJ21" s="40">
        <v>200</v>
      </c>
    </row>
    <row r="22" spans="1:36">
      <c r="A22" s="5" t="s">
        <v>137</v>
      </c>
      <c r="C22" s="5" t="s">
        <v>138</v>
      </c>
      <c r="G22" s="5" t="s">
        <v>139</v>
      </c>
      <c r="Z22" t="str">
        <f>IF('2 - FORM GENERAL'!E32="","",CONCATENATE('2 - FORM GENERAL'!D32," ",'2 - FORM GENERAL'!E32," ",'2 - FORM GENERAL'!F32))</f>
        <v/>
      </c>
      <c r="AF22" s="15">
        <v>6.9444444444444406E-2</v>
      </c>
      <c r="AI22" t="s">
        <v>634</v>
      </c>
      <c r="AJ22" s="40">
        <v>235</v>
      </c>
    </row>
    <row r="23" spans="1:36">
      <c r="A23" s="5" t="s">
        <v>140</v>
      </c>
      <c r="C23" s="5" t="s">
        <v>141</v>
      </c>
      <c r="G23" s="5" t="s">
        <v>142</v>
      </c>
      <c r="Z23" t="str">
        <f>IF('2 - FORM GENERAL'!E33="","",CONCATENATE('2 - FORM GENERAL'!D33," ",'2 - FORM GENERAL'!E33," ",'2 - FORM GENERAL'!F33))</f>
        <v/>
      </c>
      <c r="AF23" s="15">
        <v>7.2916666666666699E-2</v>
      </c>
      <c r="AI23" t="s">
        <v>635</v>
      </c>
      <c r="AJ23" s="40">
        <v>116</v>
      </c>
    </row>
    <row r="24" spans="1:36">
      <c r="A24" s="5" t="s">
        <v>143</v>
      </c>
      <c r="C24" s="5" t="s">
        <v>144</v>
      </c>
      <c r="Z24" t="str">
        <f>IF('2 - FORM GENERAL'!E34="","",CONCATENATE('2 - FORM GENERAL'!D34," ",'2 - FORM GENERAL'!E34," ",'2 - FORM GENERAL'!F34))</f>
        <v/>
      </c>
      <c r="AF24" s="15">
        <v>7.6388888888888895E-2</v>
      </c>
      <c r="AI24" t="s">
        <v>636</v>
      </c>
      <c r="AJ24" s="40">
        <v>152</v>
      </c>
    </row>
    <row r="25" spans="1:36">
      <c r="A25" s="5" t="s">
        <v>145</v>
      </c>
      <c r="C25" s="5" t="s">
        <v>146</v>
      </c>
      <c r="Z25" t="str">
        <f>IF('2 - FORM GENERAL'!E35="","",CONCATENATE('2 - FORM GENERAL'!D35," ",'2 - FORM GENERAL'!E35," ",'2 - FORM GENERAL'!F35))</f>
        <v/>
      </c>
      <c r="AF25" s="15">
        <v>7.9861111111111105E-2</v>
      </c>
      <c r="AI25" t="s">
        <v>637</v>
      </c>
      <c r="AJ25" s="40">
        <v>188</v>
      </c>
    </row>
    <row r="26" spans="1:36">
      <c r="A26" s="5" t="s">
        <v>147</v>
      </c>
      <c r="C26" s="5" t="s">
        <v>148</v>
      </c>
      <c r="Z26" t="str">
        <f>IF('2 - FORM GENERAL'!E36="","",CONCATENATE('2 - FORM GENERAL'!D36," ",'2 - FORM GENERAL'!E36," ",'2 - FORM GENERAL'!F36))</f>
        <v/>
      </c>
      <c r="AF26" s="15">
        <v>8.3333333333333301E-2</v>
      </c>
      <c r="AI26" t="s">
        <v>638</v>
      </c>
      <c r="AJ26" s="40">
        <v>163</v>
      </c>
    </row>
    <row r="27" spans="1:36">
      <c r="A27" s="5" t="s">
        <v>149</v>
      </c>
      <c r="C27" s="5" t="s">
        <v>150</v>
      </c>
      <c r="Z27" t="str">
        <f>IF('2 - FORM GENERAL'!E37="","",CONCATENATE('2 - FORM GENERAL'!D37," ",'2 - FORM GENERAL'!E37," ",'2 - FORM GENERAL'!F37))</f>
        <v/>
      </c>
      <c r="AF27" s="15">
        <v>8.6805555555555594E-2</v>
      </c>
      <c r="AI27" t="s">
        <v>639</v>
      </c>
      <c r="AJ27" s="40">
        <v>200</v>
      </c>
    </row>
    <row r="28" spans="1:36">
      <c r="A28" s="5" t="s">
        <v>151</v>
      </c>
      <c r="C28" s="5" t="s">
        <v>152</v>
      </c>
      <c r="Z28" t="str">
        <f>IF('2 - FORM GENERAL'!E38="","",CONCATENATE('2 - FORM GENERAL'!D38," ",'2 - FORM GENERAL'!E38," ",'2 - FORM GENERAL'!F38))</f>
        <v/>
      </c>
      <c r="AF28" s="15">
        <v>9.0277777777777707E-2</v>
      </c>
      <c r="AI28" t="s">
        <v>640</v>
      </c>
      <c r="AJ28" s="40">
        <v>235</v>
      </c>
    </row>
    <row r="29" spans="1:36">
      <c r="A29" s="5" t="s">
        <v>153</v>
      </c>
      <c r="C29" s="5" t="s">
        <v>154</v>
      </c>
      <c r="Z29" t="str">
        <f>IF('2 - FORM GENERAL'!E39="","",CONCATENATE('2 - FORM GENERAL'!D39," ",'2 - FORM GENERAL'!E39," ",'2 - FORM GENERAL'!F39))</f>
        <v/>
      </c>
      <c r="AF29" s="15">
        <v>9.3749999999999903E-2</v>
      </c>
      <c r="AI29" t="s">
        <v>155</v>
      </c>
      <c r="AJ29" s="40">
        <v>248</v>
      </c>
    </row>
    <row r="30" spans="1:36">
      <c r="A30" s="5" t="s">
        <v>156</v>
      </c>
      <c r="C30" s="5" t="s">
        <v>157</v>
      </c>
      <c r="Z30" t="str">
        <f>IF('2 - FORM GENERAL'!E40="","",CONCATENATE('2 - FORM GENERAL'!D40," ",'2 - FORM GENERAL'!E40," ",'2 - FORM GENERAL'!F40))</f>
        <v/>
      </c>
      <c r="AF30" s="15">
        <v>9.7222222222222099E-2</v>
      </c>
      <c r="AI30" t="s">
        <v>158</v>
      </c>
      <c r="AJ30" s="40">
        <v>273</v>
      </c>
    </row>
    <row r="31" spans="1:36">
      <c r="A31" s="5" t="s">
        <v>159</v>
      </c>
      <c r="C31" s="5" t="s">
        <v>160</v>
      </c>
      <c r="Z31" t="str">
        <f>IF('2 - FORM GENERAL'!E41="","",CONCATENATE('2 - FORM GENERAL'!D41," ",'2 - FORM GENERAL'!E41," ",'2 - FORM GENERAL'!F41))</f>
        <v/>
      </c>
      <c r="AF31" s="15">
        <v>0.100694444444444</v>
      </c>
      <c r="AI31" t="s">
        <v>161</v>
      </c>
      <c r="AJ31" s="40">
        <v>302</v>
      </c>
    </row>
    <row r="32" spans="1:36">
      <c r="A32" s="5" t="s">
        <v>162</v>
      </c>
      <c r="C32" s="5" t="s">
        <v>163</v>
      </c>
      <c r="Z32" t="str">
        <f>IF('2 - FORM GENERAL'!E42="","",CONCATENATE('2 - FORM GENERAL'!D42," ",'2 - FORM GENERAL'!E42," ",'2 - FORM GENERAL'!F42))</f>
        <v/>
      </c>
      <c r="AF32" s="15">
        <v>0.104166666666667</v>
      </c>
      <c r="AI32" t="s">
        <v>164</v>
      </c>
      <c r="AJ32" s="40">
        <v>163</v>
      </c>
    </row>
    <row r="33" spans="1:36">
      <c r="A33" s="5" t="s">
        <v>165</v>
      </c>
      <c r="C33" s="5" t="s">
        <v>166</v>
      </c>
      <c r="Z33" t="str">
        <f>IF('2 - FORM GENERAL'!E43="","",CONCATENATE('2 - FORM GENERAL'!D43," ",'2 - FORM GENERAL'!E43," ",'2 - FORM GENERAL'!F43))</f>
        <v/>
      </c>
      <c r="AF33" s="15">
        <v>0.10763888888888901</v>
      </c>
      <c r="AI33" t="s">
        <v>167</v>
      </c>
      <c r="AJ33" s="40">
        <v>188</v>
      </c>
    </row>
    <row r="34" spans="1:36">
      <c r="A34" s="5" t="s">
        <v>168</v>
      </c>
      <c r="C34" s="5" t="s">
        <v>169</v>
      </c>
      <c r="Z34" t="str">
        <f>IF('2 - FORM GENERAL'!E44="","",CONCATENATE('2 - FORM GENERAL'!D44," ",'2 - FORM GENERAL'!E44," ",'2 - FORM GENERAL'!F44))</f>
        <v/>
      </c>
      <c r="AF34" s="15">
        <v>0.11111111111111099</v>
      </c>
      <c r="AI34" t="s">
        <v>170</v>
      </c>
      <c r="AJ34" s="40">
        <v>215</v>
      </c>
    </row>
    <row r="35" spans="1:36">
      <c r="A35" s="5" t="s">
        <v>171</v>
      </c>
      <c r="C35" s="5" t="s">
        <v>172</v>
      </c>
      <c r="Z35" t="str">
        <f>IF('2 - FORM GENERAL'!E45="","",CONCATENATE('2 - FORM GENERAL'!D45," ",'2 - FORM GENERAL'!E45," ",'2 - FORM GENERAL'!F45))</f>
        <v/>
      </c>
      <c r="AF35" s="15">
        <v>0.114583333333333</v>
      </c>
      <c r="AI35" t="s">
        <v>173</v>
      </c>
      <c r="AJ35" s="40">
        <v>248</v>
      </c>
    </row>
    <row r="36" spans="1:36">
      <c r="A36" s="5" t="s">
        <v>174</v>
      </c>
      <c r="C36" s="5" t="s">
        <v>175</v>
      </c>
      <c r="Z36" t="str">
        <f>IF('2 - FORM GENERAL'!E46="","",CONCATENATE('2 - FORM GENERAL'!D46," ",'2 - FORM GENERAL'!E46," ",'2 - FORM GENERAL'!F46))</f>
        <v/>
      </c>
      <c r="AF36" s="15">
        <v>0.118055555555555</v>
      </c>
      <c r="AI36" t="s">
        <v>176</v>
      </c>
      <c r="AJ36" s="40">
        <v>273</v>
      </c>
    </row>
    <row r="37" spans="1:36">
      <c r="A37" s="5" t="s">
        <v>177</v>
      </c>
      <c r="C37" s="5" t="s">
        <v>178</v>
      </c>
      <c r="Z37" t="str">
        <f>IF('2 - FORM GENERAL'!E47="","",CONCATENATE('2 - FORM GENERAL'!D47," ",'2 - FORM GENERAL'!E47," ",'2 - FORM GENERAL'!F47))</f>
        <v/>
      </c>
      <c r="AF37" s="15">
        <v>0.121527777777778</v>
      </c>
      <c r="AI37" t="s">
        <v>179</v>
      </c>
      <c r="AJ37" s="40">
        <v>302</v>
      </c>
    </row>
    <row r="38" spans="1:36">
      <c r="A38" s="5" t="s">
        <v>180</v>
      </c>
      <c r="C38" s="5" t="s">
        <v>181</v>
      </c>
      <c r="Z38" t="str">
        <f>IF('2 - FORM GENERAL'!E48="","",CONCATENATE('2 - FORM GENERAL'!D48," ",'2 - FORM GENERAL'!E48," ",'2 - FORM GENERAL'!F48))</f>
        <v/>
      </c>
      <c r="AF38" s="15">
        <v>0.125</v>
      </c>
      <c r="AJ38">
        <v>0</v>
      </c>
    </row>
    <row r="39" spans="1:36">
      <c r="A39" s="5" t="s">
        <v>182</v>
      </c>
      <c r="C39" s="5" t="s">
        <v>183</v>
      </c>
      <c r="Z39" t="str">
        <f>IF('2 - FORM GENERAL'!E49="","",CONCATENATE('2 - FORM GENERAL'!D49," ",'2 - FORM GENERAL'!E49," ",'2 - FORM GENERAL'!F49))</f>
        <v/>
      </c>
      <c r="AF39" s="15">
        <v>0.12847222222222199</v>
      </c>
    </row>
    <row r="40" spans="1:36">
      <c r="A40" s="5" t="s">
        <v>184</v>
      </c>
      <c r="C40" s="5" t="s">
        <v>185</v>
      </c>
      <c r="Z40" t="str">
        <f>IF('2 - FORM GENERAL'!E50="","",CONCATENATE('2 - FORM GENERAL'!D50," ",'2 - FORM GENERAL'!E50," ",'2 - FORM GENERAL'!F50))</f>
        <v/>
      </c>
      <c r="AF40" s="15">
        <v>0.131944444444444</v>
      </c>
    </row>
    <row r="41" spans="1:36">
      <c r="A41" s="5" t="s">
        <v>186</v>
      </c>
      <c r="C41" s="5" t="s">
        <v>187</v>
      </c>
      <c r="Z41" t="str">
        <f>IF('2 - FORM GENERAL'!E51="","",CONCATENATE('2 - FORM GENERAL'!D51," ",'2 - FORM GENERAL'!E51," ",'2 - FORM GENERAL'!F51))</f>
        <v/>
      </c>
      <c r="AF41" s="15">
        <v>0.13541666666666599</v>
      </c>
    </row>
    <row r="42" spans="1:36">
      <c r="A42" s="5" t="s">
        <v>188</v>
      </c>
      <c r="C42" s="5" t="s">
        <v>189</v>
      </c>
      <c r="Z42" t="str">
        <f>IF('2 - FORM GENERAL'!E52="","",CONCATENATE('2 - FORM GENERAL'!D52," ",'2 - FORM GENERAL'!E52," ",'2 - FORM GENERAL'!F52))</f>
        <v/>
      </c>
      <c r="AF42" s="15">
        <v>0.13888888888888801</v>
      </c>
    </row>
    <row r="43" spans="1:36">
      <c r="A43" s="5" t="s">
        <v>190</v>
      </c>
      <c r="C43" s="5" t="s">
        <v>191</v>
      </c>
      <c r="Z43" t="str">
        <f>IF('2 - FORM GENERAL'!E53="","",CONCATENATE('2 - FORM GENERAL'!D53," ",'2 - FORM GENERAL'!E53," ",'2 - FORM GENERAL'!F53))</f>
        <v/>
      </c>
      <c r="AF43" s="15">
        <v>0.14236111111111099</v>
      </c>
    </row>
    <row r="44" spans="1:36">
      <c r="A44" s="5" t="s">
        <v>192</v>
      </c>
      <c r="C44" s="5" t="s">
        <v>193</v>
      </c>
      <c r="Z44" t="str">
        <f>IF('2 - FORM GENERAL'!E54="","",CONCATENATE('2 - FORM GENERAL'!D54," ",'2 - FORM GENERAL'!E54," ",'2 - FORM GENERAL'!F54))</f>
        <v/>
      </c>
      <c r="AF44" s="15">
        <v>0.14583333333333301</v>
      </c>
    </row>
    <row r="45" spans="1:36">
      <c r="A45" s="5" t="s">
        <v>194</v>
      </c>
      <c r="C45" s="5" t="s">
        <v>195</v>
      </c>
      <c r="Z45" t="str">
        <f>IF('2 - FORM GENERAL'!E55="","",CONCATENATE('2 - FORM GENERAL'!D55," ",'2 - FORM GENERAL'!E55," ",'2 - FORM GENERAL'!F55))</f>
        <v/>
      </c>
      <c r="AF45" s="15">
        <v>0.149305555555555</v>
      </c>
    </row>
    <row r="46" spans="1:36">
      <c r="A46" s="5" t="s">
        <v>196</v>
      </c>
      <c r="C46" s="5" t="s">
        <v>197</v>
      </c>
      <c r="Z46" t="str">
        <f>IF('2 - FORM GENERAL'!E56="","",CONCATENATE('2 - FORM GENERAL'!D56," ",'2 - FORM GENERAL'!E56," ",'2 - FORM GENERAL'!F56))</f>
        <v/>
      </c>
      <c r="AF46" s="15">
        <v>0.15277777777777701</v>
      </c>
    </row>
    <row r="47" spans="1:36">
      <c r="A47" s="5" t="s">
        <v>198</v>
      </c>
      <c r="C47" s="5" t="s">
        <v>199</v>
      </c>
      <c r="Z47" t="str">
        <f>IF('2 - FORM GENERAL'!E57="","",CONCATENATE('2 - FORM GENERAL'!D57," ",'2 - FORM GENERAL'!E57," ",'2 - FORM GENERAL'!F57))</f>
        <v/>
      </c>
      <c r="AF47" s="15">
        <v>0.156249999999999</v>
      </c>
    </row>
    <row r="48" spans="1:36">
      <c r="A48" s="5" t="s">
        <v>200</v>
      </c>
      <c r="C48" s="5" t="s">
        <v>201</v>
      </c>
      <c r="Z48" t="str">
        <f>IF('2 - FORM GENERAL'!E58="","",CONCATENATE('2 - FORM GENERAL'!D58," ",'2 - FORM GENERAL'!E58," ",'2 - FORM GENERAL'!F58))</f>
        <v/>
      </c>
      <c r="AF48" s="15">
        <v>0.15972222222222199</v>
      </c>
    </row>
    <row r="49" spans="1:32">
      <c r="A49" s="5" t="s">
        <v>202</v>
      </c>
      <c r="C49" s="5" t="s">
        <v>203</v>
      </c>
      <c r="Z49" t="str">
        <f>IF('2 - FORM GENERAL'!E59="","",CONCATENATE('2 - FORM GENERAL'!D59," ",'2 - FORM GENERAL'!E59," ",'2 - FORM GENERAL'!F59))</f>
        <v/>
      </c>
      <c r="AF49" s="15">
        <v>0.163194444444444</v>
      </c>
    </row>
    <row r="50" spans="1:32">
      <c r="A50" s="5" t="s">
        <v>204</v>
      </c>
      <c r="C50" s="5" t="s">
        <v>205</v>
      </c>
      <c r="Z50" t="str">
        <f>IF('2 - FORM GENERAL'!E60="","",CONCATENATE('2 - FORM GENERAL'!D60," ",'2 - FORM GENERAL'!E60," ",'2 - FORM GENERAL'!F60))</f>
        <v/>
      </c>
      <c r="AF50" s="15">
        <v>0.16666666666666599</v>
      </c>
    </row>
    <row r="51" spans="1:32">
      <c r="A51" s="5" t="s">
        <v>206</v>
      </c>
      <c r="C51" s="5" t="s">
        <v>207</v>
      </c>
      <c r="Z51" t="str">
        <f>IF('2 - FORM GENERAL'!E61="","",CONCATENATE('2 - FORM GENERAL'!D61," ",'2 - FORM GENERAL'!E61," ",'2 - FORM GENERAL'!F61))</f>
        <v/>
      </c>
      <c r="AF51" s="15">
        <v>0.17013888888888801</v>
      </c>
    </row>
    <row r="52" spans="1:32">
      <c r="A52" s="5" t="s">
        <v>208</v>
      </c>
      <c r="C52" s="5" t="s">
        <v>209</v>
      </c>
      <c r="Z52" t="str">
        <f>IF('2 - FORM GENERAL'!E62="","",CONCATENATE('2 - FORM GENERAL'!D62," ",'2 - FORM GENERAL'!E62," ",'2 - FORM GENERAL'!F62))</f>
        <v/>
      </c>
      <c r="AF52" s="15">
        <v>0.17361111111110999</v>
      </c>
    </row>
    <row r="53" spans="1:32">
      <c r="A53" s="5" t="s">
        <v>210</v>
      </c>
      <c r="C53" s="5" t="s">
        <v>211</v>
      </c>
      <c r="AF53" s="15">
        <v>0.17708333333333301</v>
      </c>
    </row>
    <row r="54" spans="1:32">
      <c r="A54" s="5" t="s">
        <v>212</v>
      </c>
      <c r="C54" s="5" t="s">
        <v>213</v>
      </c>
      <c r="AF54" s="15">
        <v>0.180555555555555</v>
      </c>
    </row>
    <row r="55" spans="1:32">
      <c r="A55" s="5" t="s">
        <v>214</v>
      </c>
      <c r="C55" s="5" t="s">
        <v>215</v>
      </c>
      <c r="AF55" s="15">
        <v>0.18402777777777701</v>
      </c>
    </row>
    <row r="56" spans="1:32">
      <c r="A56" s="5" t="s">
        <v>216</v>
      </c>
      <c r="C56" s="5" t="s">
        <v>217</v>
      </c>
      <c r="AF56" s="15">
        <v>0.187499999999999</v>
      </c>
    </row>
    <row r="57" spans="1:32">
      <c r="A57" s="5" t="s">
        <v>218</v>
      </c>
      <c r="C57" s="5" t="s">
        <v>219</v>
      </c>
      <c r="AF57" s="15">
        <v>0.19097222222222099</v>
      </c>
    </row>
    <row r="58" spans="1:32">
      <c r="A58" s="5" t="s">
        <v>220</v>
      </c>
      <c r="C58" s="5" t="s">
        <v>221</v>
      </c>
      <c r="AF58" s="15">
        <v>0.194444444444443</v>
      </c>
    </row>
    <row r="59" spans="1:32">
      <c r="A59" s="5" t="s">
        <v>222</v>
      </c>
      <c r="C59" s="5" t="s">
        <v>223</v>
      </c>
      <c r="AF59" s="15">
        <v>0.19791666666666599</v>
      </c>
    </row>
    <row r="60" spans="1:32">
      <c r="A60" s="5" t="s">
        <v>224</v>
      </c>
      <c r="C60" s="5" t="s">
        <v>225</v>
      </c>
      <c r="AF60" s="15">
        <v>0.20138888888888801</v>
      </c>
    </row>
    <row r="61" spans="1:32">
      <c r="A61" s="5" t="s">
        <v>226</v>
      </c>
      <c r="C61" s="5" t="s">
        <v>227</v>
      </c>
      <c r="AF61" s="15">
        <v>0.20486111111110999</v>
      </c>
    </row>
    <row r="62" spans="1:32">
      <c r="A62" s="5" t="s">
        <v>228</v>
      </c>
      <c r="C62" s="5" t="s">
        <v>229</v>
      </c>
      <c r="AF62" s="15">
        <v>0.20833333333333201</v>
      </c>
    </row>
    <row r="63" spans="1:32">
      <c r="A63" s="5" t="s">
        <v>230</v>
      </c>
      <c r="C63" s="5" t="s">
        <v>231</v>
      </c>
      <c r="AF63" s="15">
        <v>0.211805555555554</v>
      </c>
    </row>
    <row r="64" spans="1:32">
      <c r="A64" s="5" t="s">
        <v>232</v>
      </c>
      <c r="C64" s="5" t="s">
        <v>233</v>
      </c>
      <c r="AF64" s="15">
        <v>0.21527777777777701</v>
      </c>
    </row>
    <row r="65" spans="1:32">
      <c r="A65" s="5" t="s">
        <v>234</v>
      </c>
      <c r="C65" s="5" t="s">
        <v>235</v>
      </c>
      <c r="AF65" s="15">
        <v>0.218749999999999</v>
      </c>
    </row>
    <row r="66" spans="1:32">
      <c r="A66" s="5" t="s">
        <v>236</v>
      </c>
      <c r="C66" s="5" t="s">
        <v>237</v>
      </c>
      <c r="AF66" s="15">
        <v>0.22222222222222099</v>
      </c>
    </row>
    <row r="67" spans="1:32">
      <c r="A67" s="5" t="s">
        <v>238</v>
      </c>
      <c r="C67" s="5" t="s">
        <v>239</v>
      </c>
      <c r="AF67" s="15">
        <v>0.225694444444443</v>
      </c>
    </row>
    <row r="68" spans="1:32">
      <c r="A68" s="5" t="s">
        <v>240</v>
      </c>
      <c r="C68" s="5" t="s">
        <v>241</v>
      </c>
      <c r="AF68" s="15">
        <v>0.22916666666666499</v>
      </c>
    </row>
    <row r="69" spans="1:32">
      <c r="A69" s="5" t="s">
        <v>242</v>
      </c>
      <c r="C69" s="5" t="s">
        <v>243</v>
      </c>
      <c r="AF69" s="15">
        <v>0.23263888888888801</v>
      </c>
    </row>
    <row r="70" spans="1:32">
      <c r="A70" s="5" t="s">
        <v>244</v>
      </c>
      <c r="C70" s="5" t="s">
        <v>245</v>
      </c>
      <c r="AF70" s="15">
        <v>0.23611111111110999</v>
      </c>
    </row>
    <row r="71" spans="1:32">
      <c r="A71" s="5" t="s">
        <v>246</v>
      </c>
      <c r="C71" s="5" t="s">
        <v>247</v>
      </c>
      <c r="AF71" s="15">
        <v>0.23958333333333201</v>
      </c>
    </row>
    <row r="72" spans="1:32">
      <c r="A72" s="5" t="s">
        <v>248</v>
      </c>
      <c r="C72" s="5" t="s">
        <v>249</v>
      </c>
      <c r="AF72" s="15">
        <v>0.243055555555554</v>
      </c>
    </row>
    <row r="73" spans="1:32">
      <c r="A73" s="5" t="s">
        <v>250</v>
      </c>
      <c r="C73" s="5" t="s">
        <v>251</v>
      </c>
      <c r="AF73" s="15">
        <v>0.24652777777777601</v>
      </c>
    </row>
    <row r="74" spans="1:32">
      <c r="A74" s="5" t="s">
        <v>252</v>
      </c>
      <c r="C74" s="5" t="s">
        <v>253</v>
      </c>
      <c r="AF74" s="15">
        <v>0.249999999999999</v>
      </c>
    </row>
    <row r="75" spans="1:32">
      <c r="A75" s="5" t="s">
        <v>254</v>
      </c>
      <c r="C75" s="5" t="s">
        <v>255</v>
      </c>
      <c r="AF75" s="15">
        <v>0.25347222222222099</v>
      </c>
    </row>
    <row r="76" spans="1:32">
      <c r="A76" s="5" t="s">
        <v>665</v>
      </c>
      <c r="C76" s="5" t="s">
        <v>256</v>
      </c>
      <c r="AF76" s="15">
        <v>0.25694444444444298</v>
      </c>
    </row>
    <row r="77" spans="1:32">
      <c r="A77" s="5" t="s">
        <v>257</v>
      </c>
      <c r="C77" s="5" t="s">
        <v>258</v>
      </c>
      <c r="AF77" s="15">
        <v>0.26041666666666502</v>
      </c>
    </row>
    <row r="78" spans="1:32">
      <c r="A78" s="5" t="s">
        <v>259</v>
      </c>
      <c r="C78" s="5" t="s">
        <v>260</v>
      </c>
      <c r="AF78" s="15">
        <v>0.26388888888888701</v>
      </c>
    </row>
    <row r="79" spans="1:32">
      <c r="A79" s="5" t="s">
        <v>261</v>
      </c>
      <c r="C79" s="5" t="s">
        <v>262</v>
      </c>
      <c r="AF79" s="15">
        <v>0.26736111111110999</v>
      </c>
    </row>
    <row r="80" spans="1:32">
      <c r="A80" s="5" t="s">
        <v>263</v>
      </c>
      <c r="C80" s="5" t="s">
        <v>264</v>
      </c>
      <c r="AF80" s="15">
        <v>0.27083333333333198</v>
      </c>
    </row>
    <row r="81" spans="1:32">
      <c r="A81" s="5" t="s">
        <v>265</v>
      </c>
      <c r="C81" s="5" t="s">
        <v>266</v>
      </c>
      <c r="AF81" s="15">
        <v>0.27430555555555403</v>
      </c>
    </row>
    <row r="82" spans="1:32">
      <c r="A82" s="5" t="s">
        <v>267</v>
      </c>
      <c r="C82" s="5" t="s">
        <v>268</v>
      </c>
      <c r="AF82" s="15">
        <v>0.27777777777777601</v>
      </c>
    </row>
    <row r="83" spans="1:32">
      <c r="A83" s="5" t="s">
        <v>269</v>
      </c>
      <c r="C83" s="5" t="s">
        <v>270</v>
      </c>
      <c r="AF83" s="15">
        <v>0.281249999999998</v>
      </c>
    </row>
    <row r="84" spans="1:32">
      <c r="A84" s="5" t="s">
        <v>271</v>
      </c>
      <c r="C84" s="5" t="s">
        <v>272</v>
      </c>
      <c r="AF84" s="15">
        <v>0.28472222222222099</v>
      </c>
    </row>
    <row r="85" spans="1:32">
      <c r="A85" s="5" t="s">
        <v>273</v>
      </c>
      <c r="C85" s="5" t="s">
        <v>274</v>
      </c>
      <c r="AF85" s="15">
        <v>0.28819444444444298</v>
      </c>
    </row>
    <row r="86" spans="1:32">
      <c r="A86" s="5" t="s">
        <v>275</v>
      </c>
      <c r="C86" s="5" t="s">
        <v>276</v>
      </c>
      <c r="AF86" s="15">
        <v>0.29166666666666502</v>
      </c>
    </row>
    <row r="87" spans="1:32">
      <c r="A87" s="5" t="s">
        <v>277</v>
      </c>
      <c r="C87" s="5" t="s">
        <v>278</v>
      </c>
      <c r="AF87" s="15">
        <v>0.29513888888888701</v>
      </c>
    </row>
    <row r="88" spans="1:32">
      <c r="A88" s="5" t="s">
        <v>279</v>
      </c>
      <c r="C88" s="5" t="s">
        <v>280</v>
      </c>
      <c r="AF88" s="15">
        <v>0.298611111111109</v>
      </c>
    </row>
    <row r="89" spans="1:32">
      <c r="A89" s="5" t="s">
        <v>281</v>
      </c>
      <c r="C89" s="5" t="s">
        <v>282</v>
      </c>
      <c r="AF89" s="15">
        <v>0.30208333333333198</v>
      </c>
    </row>
    <row r="90" spans="1:32">
      <c r="A90" s="5" t="s">
        <v>283</v>
      </c>
      <c r="C90" s="5" t="s">
        <v>284</v>
      </c>
      <c r="AF90" s="15">
        <v>0.30555555555555403</v>
      </c>
    </row>
    <row r="91" spans="1:32">
      <c r="A91" s="5" t="s">
        <v>285</v>
      </c>
      <c r="C91" s="5" t="s">
        <v>286</v>
      </c>
      <c r="AF91" s="15">
        <v>0.30902777777777601</v>
      </c>
    </row>
    <row r="92" spans="1:32">
      <c r="A92" s="5" t="s">
        <v>287</v>
      </c>
      <c r="C92" s="5" t="s">
        <v>288</v>
      </c>
      <c r="AF92" s="15">
        <v>0.312499999999998</v>
      </c>
    </row>
    <row r="93" spans="1:32">
      <c r="A93" s="5" t="s">
        <v>289</v>
      </c>
      <c r="C93" s="5" t="s">
        <v>290</v>
      </c>
      <c r="AF93" s="15">
        <v>0.31597222222221999</v>
      </c>
    </row>
    <row r="94" spans="1:32">
      <c r="A94" s="5" t="s">
        <v>291</v>
      </c>
      <c r="C94" s="5" t="s">
        <v>292</v>
      </c>
      <c r="AF94" s="15">
        <v>0.31944444444444298</v>
      </c>
    </row>
    <row r="95" spans="1:32">
      <c r="A95" s="5" t="s">
        <v>293</v>
      </c>
      <c r="C95" s="5" t="s">
        <v>294</v>
      </c>
      <c r="AF95" s="15">
        <v>0.32291666666666502</v>
      </c>
    </row>
    <row r="96" spans="1:32">
      <c r="A96" s="5" t="s">
        <v>295</v>
      </c>
      <c r="C96" s="5" t="s">
        <v>296</v>
      </c>
      <c r="AF96" s="15">
        <v>0.32638888888888701</v>
      </c>
    </row>
    <row r="97" spans="1:32">
      <c r="A97" s="5" t="s">
        <v>297</v>
      </c>
      <c r="C97" s="5" t="s">
        <v>298</v>
      </c>
      <c r="AF97" s="15">
        <v>0.329861111111109</v>
      </c>
    </row>
    <row r="98" spans="1:32">
      <c r="A98" s="5" t="s">
        <v>299</v>
      </c>
      <c r="C98" s="5" t="s">
        <v>300</v>
      </c>
      <c r="AF98" s="15">
        <v>0.33333333333333098</v>
      </c>
    </row>
    <row r="99" spans="1:32">
      <c r="A99" s="5" t="s">
        <v>301</v>
      </c>
      <c r="C99" s="5" t="s">
        <v>302</v>
      </c>
      <c r="AF99" s="15">
        <v>0.33680555555555403</v>
      </c>
    </row>
    <row r="100" spans="1:32">
      <c r="A100" s="5" t="s">
        <v>303</v>
      </c>
      <c r="C100" s="5" t="s">
        <v>304</v>
      </c>
      <c r="AF100" s="15">
        <v>0.34027777777777601</v>
      </c>
    </row>
    <row r="101" spans="1:32">
      <c r="A101" s="5" t="s">
        <v>305</v>
      </c>
      <c r="C101" s="5" t="s">
        <v>306</v>
      </c>
      <c r="AF101" s="15">
        <v>0.343749999999998</v>
      </c>
    </row>
    <row r="102" spans="1:32">
      <c r="A102" s="5" t="s">
        <v>307</v>
      </c>
      <c r="C102" s="5" t="s">
        <v>308</v>
      </c>
      <c r="AF102" s="15">
        <v>0.34722222222221999</v>
      </c>
    </row>
    <row r="103" spans="1:32">
      <c r="A103" s="5" t="s">
        <v>309</v>
      </c>
      <c r="C103" s="5" t="s">
        <v>310</v>
      </c>
      <c r="AF103" s="15">
        <v>0.35069444444444198</v>
      </c>
    </row>
    <row r="104" spans="1:32">
      <c r="A104" s="5" t="s">
        <v>311</v>
      </c>
      <c r="C104" s="5" t="s">
        <v>312</v>
      </c>
      <c r="AF104" s="15">
        <v>0.35416666666666402</v>
      </c>
    </row>
    <row r="105" spans="1:32">
      <c r="A105" s="5" t="s">
        <v>313</v>
      </c>
      <c r="C105" s="5" t="s">
        <v>314</v>
      </c>
      <c r="AF105" s="15">
        <v>0.35763888888888701</v>
      </c>
    </row>
    <row r="106" spans="1:32">
      <c r="A106" s="5" t="s">
        <v>315</v>
      </c>
      <c r="C106" s="5" t="s">
        <v>316</v>
      </c>
      <c r="AF106" s="15">
        <v>0.361111111111109</v>
      </c>
    </row>
    <row r="107" spans="1:32">
      <c r="A107" s="5" t="s">
        <v>317</v>
      </c>
      <c r="C107" s="5" t="s">
        <v>318</v>
      </c>
      <c r="AF107" s="15">
        <v>0.36458333333333098</v>
      </c>
    </row>
    <row r="108" spans="1:32">
      <c r="A108" s="5" t="s">
        <v>319</v>
      </c>
      <c r="C108" s="5" t="s">
        <v>320</v>
      </c>
      <c r="AF108" s="15">
        <v>0.36805555555555303</v>
      </c>
    </row>
    <row r="109" spans="1:32">
      <c r="A109" s="5" t="s">
        <v>321</v>
      </c>
      <c r="C109" s="5" t="s">
        <v>322</v>
      </c>
      <c r="AF109" s="15">
        <v>0.37152777777777501</v>
      </c>
    </row>
    <row r="110" spans="1:32">
      <c r="A110" s="5" t="s">
        <v>323</v>
      </c>
      <c r="C110" s="5" t="s">
        <v>324</v>
      </c>
      <c r="AF110" s="15">
        <v>0.374999999999998</v>
      </c>
    </row>
    <row r="111" spans="1:32">
      <c r="A111" s="5" t="s">
        <v>325</v>
      </c>
      <c r="C111" s="5" t="s">
        <v>326</v>
      </c>
      <c r="AF111" s="15">
        <v>0.37847222222221999</v>
      </c>
    </row>
    <row r="112" spans="1:32">
      <c r="A112" s="5" t="s">
        <v>327</v>
      </c>
      <c r="C112" s="5" t="s">
        <v>328</v>
      </c>
      <c r="AF112" s="15">
        <v>0.38194444444444198</v>
      </c>
    </row>
    <row r="113" spans="1:32">
      <c r="A113" s="5" t="s">
        <v>329</v>
      </c>
      <c r="C113" s="5" t="s">
        <v>330</v>
      </c>
      <c r="AF113" s="15">
        <v>0.38541666666666402</v>
      </c>
    </row>
    <row r="114" spans="1:32">
      <c r="A114" s="5" t="s">
        <v>331</v>
      </c>
      <c r="C114" s="5" t="s">
        <v>332</v>
      </c>
      <c r="AF114" s="15">
        <v>0.38888888888888601</v>
      </c>
    </row>
    <row r="115" spans="1:32">
      <c r="A115" s="5" t="s">
        <v>333</v>
      </c>
      <c r="C115" s="5" t="s">
        <v>334</v>
      </c>
      <c r="AF115" s="15">
        <v>0.392361111111109</v>
      </c>
    </row>
    <row r="116" spans="1:32">
      <c r="A116" s="5" t="s">
        <v>335</v>
      </c>
      <c r="C116" s="5" t="s">
        <v>336</v>
      </c>
      <c r="AF116" s="15">
        <v>0.39583333333333098</v>
      </c>
    </row>
    <row r="117" spans="1:32">
      <c r="A117" s="5" t="s">
        <v>337</v>
      </c>
      <c r="C117" s="5" t="s">
        <v>338</v>
      </c>
      <c r="AF117" s="15">
        <v>0.39930555555555303</v>
      </c>
    </row>
    <row r="118" spans="1:32">
      <c r="A118" s="5" t="s">
        <v>339</v>
      </c>
      <c r="C118" s="5" t="s">
        <v>340</v>
      </c>
      <c r="AF118" s="15">
        <v>0.40277777777777501</v>
      </c>
    </row>
    <row r="119" spans="1:32">
      <c r="A119" s="5" t="s">
        <v>341</v>
      </c>
      <c r="C119" s="5" t="s">
        <v>342</v>
      </c>
      <c r="AF119" s="15">
        <v>0.406249999999997</v>
      </c>
    </row>
    <row r="120" spans="1:32">
      <c r="A120" s="5" t="s">
        <v>343</v>
      </c>
      <c r="C120" s="5" t="s">
        <v>344</v>
      </c>
      <c r="AF120" s="15">
        <v>0.40972222222221999</v>
      </c>
    </row>
    <row r="121" spans="1:32">
      <c r="A121" s="5" t="s">
        <v>345</v>
      </c>
      <c r="C121" s="5" t="s">
        <v>346</v>
      </c>
      <c r="AF121" s="15">
        <v>0.41319444444444198</v>
      </c>
    </row>
    <row r="122" spans="1:32">
      <c r="A122" s="5" t="s">
        <v>347</v>
      </c>
      <c r="C122" s="5" t="s">
        <v>348</v>
      </c>
      <c r="AF122" s="15">
        <v>0.41666666666666402</v>
      </c>
    </row>
    <row r="123" spans="1:32">
      <c r="A123" s="5" t="s">
        <v>349</v>
      </c>
      <c r="C123" s="5" t="s">
        <v>350</v>
      </c>
      <c r="AF123" s="15">
        <v>0.42013888888888601</v>
      </c>
    </row>
    <row r="124" spans="1:32">
      <c r="A124" s="5" t="s">
        <v>351</v>
      </c>
      <c r="C124" s="5" t="s">
        <v>352</v>
      </c>
      <c r="AF124" s="15">
        <v>0.423611111111108</v>
      </c>
    </row>
    <row r="125" spans="1:32">
      <c r="A125" s="5" t="s">
        <v>353</v>
      </c>
      <c r="C125" s="5" t="s">
        <v>354</v>
      </c>
      <c r="AF125" s="15">
        <v>0.42708333333333098</v>
      </c>
    </row>
    <row r="126" spans="1:32">
      <c r="A126" s="5" t="s">
        <v>355</v>
      </c>
      <c r="C126" s="5" t="s">
        <v>356</v>
      </c>
      <c r="AF126" s="15">
        <v>0.43055555555555303</v>
      </c>
    </row>
    <row r="127" spans="1:32">
      <c r="A127" s="5" t="s">
        <v>357</v>
      </c>
      <c r="C127" s="5" t="s">
        <v>358</v>
      </c>
      <c r="AF127" s="15">
        <v>0.43402777777777501</v>
      </c>
    </row>
    <row r="128" spans="1:32">
      <c r="A128" s="5" t="s">
        <v>359</v>
      </c>
      <c r="C128" s="5" t="s">
        <v>360</v>
      </c>
      <c r="AF128" s="15">
        <v>0.437499999999997</v>
      </c>
    </row>
    <row r="129" spans="1:32">
      <c r="A129" s="5" t="s">
        <v>361</v>
      </c>
      <c r="C129" s="5" t="s">
        <v>362</v>
      </c>
      <c r="AF129" s="15">
        <v>0.44097222222221899</v>
      </c>
    </row>
    <row r="130" spans="1:32">
      <c r="A130" s="5" t="s">
        <v>363</v>
      </c>
      <c r="C130" s="5" t="s">
        <v>364</v>
      </c>
      <c r="AF130" s="15">
        <v>0.44444444444444198</v>
      </c>
    </row>
    <row r="131" spans="1:32">
      <c r="A131" s="5" t="s">
        <v>365</v>
      </c>
      <c r="C131" s="5" t="s">
        <v>366</v>
      </c>
      <c r="AF131" s="15">
        <v>0.44791666666666402</v>
      </c>
    </row>
    <row r="132" spans="1:32">
      <c r="A132" s="5" t="s">
        <v>367</v>
      </c>
      <c r="C132" s="5" t="s">
        <v>368</v>
      </c>
      <c r="AF132" s="15">
        <v>0.45138888888888601</v>
      </c>
    </row>
    <row r="133" spans="1:32">
      <c r="A133" s="5" t="s">
        <v>369</v>
      </c>
      <c r="C133" s="5" t="s">
        <v>370</v>
      </c>
      <c r="AF133" s="15">
        <v>0.454861111111108</v>
      </c>
    </row>
    <row r="134" spans="1:32">
      <c r="A134" s="5" t="s">
        <v>371</v>
      </c>
      <c r="C134" s="5" t="s">
        <v>372</v>
      </c>
      <c r="AF134" s="15">
        <v>0.45833333333332998</v>
      </c>
    </row>
    <row r="135" spans="1:32">
      <c r="A135" s="5" t="s">
        <v>373</v>
      </c>
      <c r="C135" s="5" t="s">
        <v>374</v>
      </c>
      <c r="AF135" s="15">
        <v>0.46180555555555303</v>
      </c>
    </row>
    <row r="136" spans="1:32">
      <c r="A136" s="5" t="s">
        <v>375</v>
      </c>
      <c r="C136" s="5" t="s">
        <v>376</v>
      </c>
      <c r="AF136" s="15">
        <v>0.46527777777777501</v>
      </c>
    </row>
    <row r="137" spans="1:32">
      <c r="A137" s="5" t="s">
        <v>377</v>
      </c>
      <c r="C137" s="5" t="s">
        <v>378</v>
      </c>
      <c r="AF137" s="15">
        <v>0.468749999999997</v>
      </c>
    </row>
    <row r="138" spans="1:32">
      <c r="A138" s="5" t="s">
        <v>379</v>
      </c>
      <c r="C138" s="5" t="s">
        <v>380</v>
      </c>
      <c r="AF138" s="15">
        <v>0.47222222222221899</v>
      </c>
    </row>
    <row r="139" spans="1:32">
      <c r="A139" s="5" t="s">
        <v>381</v>
      </c>
      <c r="C139" s="5" t="s">
        <v>382</v>
      </c>
      <c r="AF139" s="15">
        <v>0.47569444444444098</v>
      </c>
    </row>
    <row r="140" spans="1:32">
      <c r="A140" s="5" t="s">
        <v>383</v>
      </c>
      <c r="C140" s="5" t="s">
        <v>384</v>
      </c>
      <c r="AF140" s="15">
        <v>0.47916666666666402</v>
      </c>
    </row>
    <row r="141" spans="1:32">
      <c r="A141" s="5" t="s">
        <v>385</v>
      </c>
      <c r="C141" s="5" t="s">
        <v>386</v>
      </c>
      <c r="AF141" s="15">
        <v>0.48263888888888601</v>
      </c>
    </row>
    <row r="142" spans="1:32">
      <c r="A142" s="5" t="s">
        <v>387</v>
      </c>
      <c r="C142" s="5" t="s">
        <v>388</v>
      </c>
      <c r="AF142" s="15">
        <v>0.486111111111108</v>
      </c>
    </row>
    <row r="143" spans="1:32">
      <c r="A143" s="5" t="s">
        <v>389</v>
      </c>
      <c r="C143" s="5" t="s">
        <v>390</v>
      </c>
      <c r="AF143" s="15">
        <v>0.48958333333332998</v>
      </c>
    </row>
    <row r="144" spans="1:32">
      <c r="A144" s="5" t="s">
        <v>391</v>
      </c>
      <c r="C144" s="5" t="s">
        <v>392</v>
      </c>
      <c r="AF144" s="15">
        <v>0.49305555555555203</v>
      </c>
    </row>
    <row r="145" spans="1:32">
      <c r="A145" s="5" t="s">
        <v>393</v>
      </c>
      <c r="C145" s="5" t="s">
        <v>394</v>
      </c>
      <c r="AF145" s="15">
        <v>0.49652777777777501</v>
      </c>
    </row>
    <row r="146" spans="1:32">
      <c r="A146" s="5" t="s">
        <v>395</v>
      </c>
      <c r="C146" s="5" t="s">
        <v>396</v>
      </c>
      <c r="AF146" s="15">
        <v>0.499999999999997</v>
      </c>
    </row>
    <row r="147" spans="1:32">
      <c r="A147" s="5" t="s">
        <v>397</v>
      </c>
      <c r="C147" s="5" t="s">
        <v>398</v>
      </c>
      <c r="AF147" s="15">
        <v>0.50347222222221899</v>
      </c>
    </row>
    <row r="148" spans="1:32">
      <c r="A148" s="5" t="s">
        <v>399</v>
      </c>
      <c r="C148" s="5" t="s">
        <v>400</v>
      </c>
      <c r="AF148" s="15">
        <v>0.50694444444444098</v>
      </c>
    </row>
    <row r="149" spans="1:32">
      <c r="A149" s="5" t="s">
        <v>401</v>
      </c>
      <c r="C149" s="5" t="s">
        <v>402</v>
      </c>
      <c r="AF149" s="15">
        <v>0.51041666666666297</v>
      </c>
    </row>
    <row r="150" spans="1:32">
      <c r="A150" s="5" t="s">
        <v>403</v>
      </c>
      <c r="C150" s="5" t="s">
        <v>404</v>
      </c>
      <c r="AF150" s="15">
        <v>0.51388888888888595</v>
      </c>
    </row>
    <row r="151" spans="1:32">
      <c r="A151" s="5" t="s">
        <v>405</v>
      </c>
      <c r="C151" s="5" t="s">
        <v>406</v>
      </c>
      <c r="AF151" s="15">
        <v>0.51736111111110805</v>
      </c>
    </row>
    <row r="152" spans="1:32">
      <c r="A152" s="5" t="s">
        <v>407</v>
      </c>
      <c r="C152" s="5" t="s">
        <v>408</v>
      </c>
      <c r="AF152" s="15">
        <v>0.52083333333333004</v>
      </c>
    </row>
    <row r="153" spans="1:32">
      <c r="A153" s="5" t="s">
        <v>409</v>
      </c>
      <c r="C153" s="5" t="s">
        <v>410</v>
      </c>
      <c r="AF153" s="15">
        <v>0.52430555555555203</v>
      </c>
    </row>
    <row r="154" spans="1:32">
      <c r="A154" s="5" t="s">
        <v>411</v>
      </c>
      <c r="C154" s="5" t="s">
        <v>412</v>
      </c>
      <c r="AF154" s="15">
        <v>0.52777777777777402</v>
      </c>
    </row>
    <row r="155" spans="1:32">
      <c r="A155" s="5" t="s">
        <v>413</v>
      </c>
      <c r="C155" s="5" t="s">
        <v>414</v>
      </c>
      <c r="AF155" s="15">
        <v>0.531249999999997</v>
      </c>
    </row>
    <row r="156" spans="1:32">
      <c r="A156" s="5" t="s">
        <v>415</v>
      </c>
      <c r="C156" s="5" t="s">
        <v>416</v>
      </c>
      <c r="AF156" s="15">
        <v>0.53472222222221899</v>
      </c>
    </row>
    <row r="157" spans="1:32">
      <c r="A157" s="5" t="s">
        <v>417</v>
      </c>
      <c r="C157" s="5" t="s">
        <v>418</v>
      </c>
      <c r="AF157" s="15">
        <v>0.53819444444444098</v>
      </c>
    </row>
    <row r="158" spans="1:32">
      <c r="A158" s="5" t="s">
        <v>419</v>
      </c>
      <c r="C158" s="5" t="s">
        <v>420</v>
      </c>
      <c r="AF158" s="15">
        <v>0.54166666666666297</v>
      </c>
    </row>
    <row r="159" spans="1:32">
      <c r="A159" s="5" t="s">
        <v>421</v>
      </c>
      <c r="C159" s="5" t="s">
        <v>422</v>
      </c>
      <c r="AF159" s="15">
        <v>0.54513888888888495</v>
      </c>
    </row>
    <row r="160" spans="1:32">
      <c r="A160" s="5" t="s">
        <v>423</v>
      </c>
      <c r="C160" s="5" t="s">
        <v>424</v>
      </c>
      <c r="AF160" s="15">
        <v>0.54861111111110705</v>
      </c>
    </row>
    <row r="161" spans="1:32">
      <c r="A161" s="5" t="s">
        <v>425</v>
      </c>
      <c r="C161" s="5" t="s">
        <v>426</v>
      </c>
      <c r="AF161" s="15">
        <v>0.55208333333333004</v>
      </c>
    </row>
    <row r="162" spans="1:32">
      <c r="A162" s="5" t="s">
        <v>427</v>
      </c>
      <c r="C162" s="5" t="s">
        <v>428</v>
      </c>
      <c r="AF162" s="15">
        <v>0.55555555555555203</v>
      </c>
    </row>
    <row r="163" spans="1:32">
      <c r="A163" s="5" t="s">
        <v>429</v>
      </c>
      <c r="C163" s="5" t="s">
        <v>430</v>
      </c>
      <c r="AF163" s="15">
        <v>0.55902777777777402</v>
      </c>
    </row>
    <row r="164" spans="1:32">
      <c r="A164" s="5" t="s">
        <v>431</v>
      </c>
      <c r="C164" s="5" t="s">
        <v>432</v>
      </c>
      <c r="AF164" s="15">
        <v>0.562499999999996</v>
      </c>
    </row>
    <row r="165" spans="1:32">
      <c r="A165" s="5" t="s">
        <v>433</v>
      </c>
      <c r="C165" s="5" t="s">
        <v>434</v>
      </c>
      <c r="AF165" s="15">
        <v>0.56597222222221799</v>
      </c>
    </row>
    <row r="166" spans="1:32">
      <c r="A166" s="5" t="s">
        <v>435</v>
      </c>
      <c r="C166" s="5" t="s">
        <v>436</v>
      </c>
      <c r="AF166" s="15">
        <v>0.56944444444444098</v>
      </c>
    </row>
    <row r="167" spans="1:32">
      <c r="A167" s="5" t="s">
        <v>437</v>
      </c>
      <c r="C167" s="5" t="s">
        <v>438</v>
      </c>
      <c r="AF167" s="15">
        <v>0.57291666666666297</v>
      </c>
    </row>
    <row r="168" spans="1:32">
      <c r="A168" s="5" t="s">
        <v>439</v>
      </c>
      <c r="C168" s="5" t="s">
        <v>440</v>
      </c>
      <c r="AF168" s="15">
        <v>0.57638888888888495</v>
      </c>
    </row>
    <row r="169" spans="1:32">
      <c r="A169" s="5" t="s">
        <v>441</v>
      </c>
      <c r="C169" s="5" t="s">
        <v>442</v>
      </c>
      <c r="AF169" s="15">
        <v>0.57986111111110705</v>
      </c>
    </row>
    <row r="170" spans="1:32">
      <c r="A170" s="5" t="s">
        <v>443</v>
      </c>
      <c r="C170" s="5" t="s">
        <v>444</v>
      </c>
      <c r="AF170" s="15">
        <v>0.58333333333332904</v>
      </c>
    </row>
    <row r="171" spans="1:32">
      <c r="A171" s="5" t="s">
        <v>445</v>
      </c>
      <c r="C171" s="5" t="s">
        <v>446</v>
      </c>
      <c r="AF171" s="15">
        <v>0.58680555555555203</v>
      </c>
    </row>
    <row r="172" spans="1:32">
      <c r="A172" s="5" t="s">
        <v>447</v>
      </c>
      <c r="C172" s="5" t="s">
        <v>448</v>
      </c>
      <c r="AF172" s="15">
        <v>0.59027777777777402</v>
      </c>
    </row>
    <row r="173" spans="1:32">
      <c r="A173" s="5" t="s">
        <v>449</v>
      </c>
      <c r="C173" s="5" t="s">
        <v>450</v>
      </c>
      <c r="AF173" s="15">
        <v>0.593749999999996</v>
      </c>
    </row>
    <row r="174" spans="1:32">
      <c r="A174" s="5" t="s">
        <v>451</v>
      </c>
      <c r="C174" s="5" t="s">
        <v>452</v>
      </c>
      <c r="AF174" s="15">
        <v>0.59722222222221799</v>
      </c>
    </row>
    <row r="175" spans="1:32">
      <c r="A175" s="5" t="s">
        <v>453</v>
      </c>
      <c r="C175" s="5" t="s">
        <v>454</v>
      </c>
      <c r="AF175" s="15">
        <v>0.60069444444443998</v>
      </c>
    </row>
    <row r="176" spans="1:32">
      <c r="A176" s="5" t="s">
        <v>455</v>
      </c>
      <c r="C176" s="5" t="s">
        <v>456</v>
      </c>
      <c r="AF176" s="15">
        <v>0.60416666666666297</v>
      </c>
    </row>
    <row r="177" spans="1:32">
      <c r="A177" s="5" t="s">
        <v>457</v>
      </c>
      <c r="C177" s="5" t="s">
        <v>458</v>
      </c>
      <c r="AF177" s="15">
        <v>0.60763888888888495</v>
      </c>
    </row>
    <row r="178" spans="1:32">
      <c r="A178" s="5" t="s">
        <v>459</v>
      </c>
      <c r="C178" s="5" t="s">
        <v>460</v>
      </c>
      <c r="AF178" s="15">
        <v>0.61111111111110705</v>
      </c>
    </row>
    <row r="179" spans="1:32">
      <c r="A179" s="5" t="s">
        <v>461</v>
      </c>
      <c r="C179" s="5" t="s">
        <v>462</v>
      </c>
      <c r="AF179" s="15">
        <v>0.61458333333332904</v>
      </c>
    </row>
    <row r="180" spans="1:32">
      <c r="A180" s="5" t="s">
        <v>463</v>
      </c>
      <c r="C180" s="5" t="s">
        <v>464</v>
      </c>
      <c r="AF180" s="15">
        <v>0.61805555555555103</v>
      </c>
    </row>
    <row r="181" spans="1:32">
      <c r="A181" s="5" t="s">
        <v>465</v>
      </c>
      <c r="C181" s="5" t="s">
        <v>466</v>
      </c>
      <c r="AF181" s="15">
        <v>0.62152777777777402</v>
      </c>
    </row>
    <row r="182" spans="1:32">
      <c r="A182" s="5" t="s">
        <v>467</v>
      </c>
      <c r="C182" s="5" t="s">
        <v>468</v>
      </c>
      <c r="AF182" s="15">
        <v>0.624999999999996</v>
      </c>
    </row>
    <row r="183" spans="1:32">
      <c r="A183" s="5" t="s">
        <v>469</v>
      </c>
      <c r="C183" s="5" t="s">
        <v>470</v>
      </c>
      <c r="AF183" s="15">
        <v>0.62847222222221799</v>
      </c>
    </row>
    <row r="184" spans="1:32">
      <c r="A184" s="5" t="s">
        <v>471</v>
      </c>
      <c r="C184" s="5" t="s">
        <v>472</v>
      </c>
      <c r="AF184" s="15">
        <v>0.63194444444443998</v>
      </c>
    </row>
    <row r="185" spans="1:32">
      <c r="A185" s="5" t="s">
        <v>473</v>
      </c>
      <c r="C185" s="5" t="s">
        <v>474</v>
      </c>
      <c r="AF185" s="15">
        <v>0.63541666666666197</v>
      </c>
    </row>
    <row r="186" spans="1:32">
      <c r="A186" s="5" t="s">
        <v>475</v>
      </c>
      <c r="C186" s="5" t="s">
        <v>476</v>
      </c>
      <c r="AF186" s="15">
        <v>0.63888888888888495</v>
      </c>
    </row>
    <row r="187" spans="1:32">
      <c r="A187" s="5" t="s">
        <v>477</v>
      </c>
      <c r="C187" s="5" t="s">
        <v>478</v>
      </c>
      <c r="AF187" s="15">
        <v>0.64236111111110705</v>
      </c>
    </row>
    <row r="188" spans="1:32">
      <c r="A188" s="5" t="s">
        <v>479</v>
      </c>
      <c r="C188" s="5" t="s">
        <v>480</v>
      </c>
      <c r="AF188" s="15">
        <v>0.64583333333332904</v>
      </c>
    </row>
    <row r="189" spans="1:32">
      <c r="A189" s="5" t="s">
        <v>481</v>
      </c>
      <c r="C189" s="5" t="s">
        <v>482</v>
      </c>
      <c r="AF189" s="15">
        <v>0.64930555555555103</v>
      </c>
    </row>
    <row r="190" spans="1:32">
      <c r="A190" s="5" t="s">
        <v>483</v>
      </c>
      <c r="C190" s="5" t="s">
        <v>484</v>
      </c>
      <c r="AF190" s="15">
        <v>0.65277777777777302</v>
      </c>
    </row>
    <row r="191" spans="1:32">
      <c r="A191" s="5" t="s">
        <v>485</v>
      </c>
      <c r="C191" s="5" t="s">
        <v>486</v>
      </c>
      <c r="AF191" s="15">
        <v>0.656249999999996</v>
      </c>
    </row>
    <row r="192" spans="1:32">
      <c r="A192" s="5" t="s">
        <v>487</v>
      </c>
      <c r="C192" s="5" t="s">
        <v>488</v>
      </c>
      <c r="AF192" s="15">
        <v>0.65972222222221799</v>
      </c>
    </row>
    <row r="193" spans="1:32">
      <c r="A193" s="5" t="s">
        <v>489</v>
      </c>
      <c r="C193" s="5" t="s">
        <v>490</v>
      </c>
      <c r="AF193" s="15">
        <v>0.66319444444443998</v>
      </c>
    </row>
    <row r="194" spans="1:32">
      <c r="A194" s="5" t="s">
        <v>491</v>
      </c>
      <c r="C194" s="5" t="s">
        <v>492</v>
      </c>
      <c r="AF194" s="15">
        <v>0.66666666666666197</v>
      </c>
    </row>
    <row r="195" spans="1:32">
      <c r="A195" s="5" t="s">
        <v>493</v>
      </c>
      <c r="C195" s="5" t="s">
        <v>494</v>
      </c>
      <c r="AF195" s="15">
        <v>0.67013888888888395</v>
      </c>
    </row>
    <row r="196" spans="1:32">
      <c r="A196" s="5" t="s">
        <v>495</v>
      </c>
      <c r="C196" s="5" t="s">
        <v>496</v>
      </c>
      <c r="AF196" s="15">
        <v>0.67361111111110705</v>
      </c>
    </row>
    <row r="197" spans="1:32">
      <c r="A197" s="5" t="s">
        <v>497</v>
      </c>
      <c r="C197" s="5" t="s">
        <v>498</v>
      </c>
      <c r="AF197" s="15">
        <v>0.67708333333332904</v>
      </c>
    </row>
    <row r="198" spans="1:32">
      <c r="A198" s="5" t="s">
        <v>499</v>
      </c>
      <c r="C198" s="5" t="s">
        <v>500</v>
      </c>
      <c r="AF198" s="15">
        <v>0.68055555555555103</v>
      </c>
    </row>
    <row r="199" spans="1:32">
      <c r="A199" s="5" t="s">
        <v>501</v>
      </c>
      <c r="C199" s="5" t="s">
        <v>502</v>
      </c>
      <c r="AF199" s="15">
        <v>0.68402777777777302</v>
      </c>
    </row>
    <row r="200" spans="1:32">
      <c r="A200" s="5" t="s">
        <v>503</v>
      </c>
      <c r="C200" s="5" t="s">
        <v>504</v>
      </c>
      <c r="AF200" s="15">
        <v>0.687499999999995</v>
      </c>
    </row>
    <row r="201" spans="1:32">
      <c r="A201" s="5" t="s">
        <v>505</v>
      </c>
      <c r="C201" s="5" t="s">
        <v>506</v>
      </c>
      <c r="AF201" s="15">
        <v>0.69097222222221699</v>
      </c>
    </row>
    <row r="202" spans="1:32">
      <c r="A202" s="5" t="s">
        <v>507</v>
      </c>
      <c r="C202" s="5" t="s">
        <v>508</v>
      </c>
      <c r="AF202" s="15">
        <v>0.69444444444443998</v>
      </c>
    </row>
    <row r="203" spans="1:32">
      <c r="A203" s="5" t="s">
        <v>624</v>
      </c>
      <c r="C203" s="5" t="s">
        <v>625</v>
      </c>
      <c r="AF203" s="15">
        <v>0.69791666666666197</v>
      </c>
    </row>
    <row r="204" spans="1:32">
      <c r="A204" s="5" t="s">
        <v>509</v>
      </c>
      <c r="C204" s="5" t="s">
        <v>510</v>
      </c>
      <c r="AF204" s="15">
        <v>0.70138888888888395</v>
      </c>
    </row>
    <row r="205" spans="1:32">
      <c r="A205" s="5" t="s">
        <v>511</v>
      </c>
      <c r="C205" s="5" t="s">
        <v>512</v>
      </c>
      <c r="AF205" s="15">
        <v>0.70486111111110605</v>
      </c>
    </row>
    <row r="206" spans="1:32">
      <c r="A206" s="5" t="s">
        <v>513</v>
      </c>
      <c r="C206" s="5" t="s">
        <v>514</v>
      </c>
      <c r="AF206" s="15">
        <v>0.70833333333332804</v>
      </c>
    </row>
    <row r="207" spans="1:32">
      <c r="A207" s="5" t="s">
        <v>515</v>
      </c>
      <c r="C207" s="5" t="s">
        <v>516</v>
      </c>
      <c r="AF207" s="15">
        <v>0.71180555555555103</v>
      </c>
    </row>
    <row r="208" spans="1:32">
      <c r="A208" s="5" t="s">
        <v>626</v>
      </c>
      <c r="C208" s="5" t="s">
        <v>627</v>
      </c>
      <c r="AF208" s="15">
        <v>0.71527777777777302</v>
      </c>
    </row>
    <row r="209" spans="1:32">
      <c r="A209" s="5" t="s">
        <v>628</v>
      </c>
      <c r="C209" s="5" t="s">
        <v>629</v>
      </c>
      <c r="AF209" s="15">
        <v>0.718749999999995</v>
      </c>
    </row>
    <row r="210" spans="1:32">
      <c r="AF210" s="15">
        <v>0.72222222222221699</v>
      </c>
    </row>
    <row r="211" spans="1:32">
      <c r="AF211" s="15">
        <v>0.72569444444443898</v>
      </c>
    </row>
    <row r="212" spans="1:32">
      <c r="AF212" s="15">
        <v>0.72916666666666197</v>
      </c>
    </row>
    <row r="213" spans="1:32">
      <c r="AF213" s="15">
        <v>0.73263888888888395</v>
      </c>
    </row>
    <row r="214" spans="1:32">
      <c r="AF214" s="15">
        <v>0.73611111111110605</v>
      </c>
    </row>
    <row r="215" spans="1:32">
      <c r="AF215" s="15">
        <v>0.73958333333332804</v>
      </c>
    </row>
    <row r="216" spans="1:32">
      <c r="AF216" s="15">
        <v>0.74305555555555003</v>
      </c>
    </row>
    <row r="217" spans="1:32">
      <c r="AF217" s="15">
        <v>0.74652777777777302</v>
      </c>
    </row>
    <row r="218" spans="1:32">
      <c r="AF218" s="15">
        <v>0.749999999999995</v>
      </c>
    </row>
    <row r="219" spans="1:32">
      <c r="AF219" s="15">
        <v>0.75347222222221699</v>
      </c>
    </row>
    <row r="220" spans="1:32">
      <c r="AF220" s="15">
        <v>0.75694444444443898</v>
      </c>
    </row>
    <row r="221" spans="1:32">
      <c r="AF221" s="15">
        <v>0.76041666666666097</v>
      </c>
    </row>
    <row r="222" spans="1:32">
      <c r="AF222" s="15">
        <v>0.76388888888888395</v>
      </c>
    </row>
    <row r="223" spans="1:32">
      <c r="AF223" s="15">
        <v>0.76736111111110605</v>
      </c>
    </row>
    <row r="224" spans="1:32">
      <c r="AF224" s="15">
        <v>0.77083333333332804</v>
      </c>
    </row>
    <row r="225" spans="32:32">
      <c r="AF225" s="15">
        <v>0.77430555555555003</v>
      </c>
    </row>
    <row r="226" spans="32:32">
      <c r="AF226" s="15">
        <v>0.77777777777777202</v>
      </c>
    </row>
    <row r="227" spans="32:32">
      <c r="AF227" s="15">
        <v>0.781249999999995</v>
      </c>
    </row>
    <row r="228" spans="32:32">
      <c r="AF228" s="15">
        <v>0.78472222222221699</v>
      </c>
    </row>
    <row r="229" spans="32:32">
      <c r="AF229" s="15">
        <v>0.78819444444443898</v>
      </c>
    </row>
    <row r="230" spans="32:32">
      <c r="AF230" s="15">
        <v>0.79166666666666097</v>
      </c>
    </row>
    <row r="231" spans="32:32">
      <c r="AF231" s="15">
        <v>0.79513888888888296</v>
      </c>
    </row>
    <row r="232" spans="32:32">
      <c r="AF232" s="15">
        <v>0.79861111111110605</v>
      </c>
    </row>
    <row r="233" spans="32:32">
      <c r="AF233" s="15">
        <v>0.80208333333332804</v>
      </c>
    </row>
    <row r="234" spans="32:32">
      <c r="AF234" s="15">
        <v>0.80555555555555003</v>
      </c>
    </row>
    <row r="235" spans="32:32">
      <c r="AF235" s="15">
        <v>0.80902777777777202</v>
      </c>
    </row>
    <row r="236" spans="32:32">
      <c r="AF236" s="15">
        <v>0.812499999999994</v>
      </c>
    </row>
    <row r="237" spans="32:32">
      <c r="AF237" s="15">
        <v>0.81597222222221699</v>
      </c>
    </row>
    <row r="238" spans="32:32">
      <c r="AF238" s="15">
        <v>0.81944444444443898</v>
      </c>
    </row>
    <row r="239" spans="32:32">
      <c r="AF239" s="15">
        <v>0.82291666666666097</v>
      </c>
    </row>
    <row r="240" spans="32:32">
      <c r="AF240" s="15">
        <v>0.82638888888888296</v>
      </c>
    </row>
    <row r="241" spans="32:32">
      <c r="AF241" s="15">
        <v>0.82986111111110505</v>
      </c>
    </row>
    <row r="242" spans="32:32">
      <c r="AF242" s="15">
        <v>0.83333333333332804</v>
      </c>
    </row>
    <row r="243" spans="32:32">
      <c r="AF243" s="15">
        <v>0.83680555555555003</v>
      </c>
    </row>
    <row r="244" spans="32:32">
      <c r="AF244" s="15">
        <v>0.84027777777777202</v>
      </c>
    </row>
    <row r="245" spans="32:32">
      <c r="AF245" s="15">
        <v>0.843749999999994</v>
      </c>
    </row>
    <row r="246" spans="32:32">
      <c r="AF246" s="15">
        <v>0.84722222222221599</v>
      </c>
    </row>
    <row r="247" spans="32:32">
      <c r="AF247" s="15">
        <v>0.85069444444443798</v>
      </c>
    </row>
    <row r="248" spans="32:32">
      <c r="AF248" s="15">
        <v>0.85416666666666097</v>
      </c>
    </row>
    <row r="249" spans="32:32">
      <c r="AF249" s="15">
        <v>0.85763888888888296</v>
      </c>
    </row>
    <row r="250" spans="32:32">
      <c r="AF250" s="15">
        <v>0.86111111111110505</v>
      </c>
    </row>
    <row r="251" spans="32:32">
      <c r="AF251" s="15">
        <v>0.86458333333332704</v>
      </c>
    </row>
    <row r="252" spans="32:32">
      <c r="AF252" s="15">
        <v>0.86805555555555003</v>
      </c>
    </row>
    <row r="253" spans="32:32">
      <c r="AF253" s="15">
        <v>0.87152777777777202</v>
      </c>
    </row>
    <row r="254" spans="32:32">
      <c r="AF254" s="15">
        <v>0.874999999999994</v>
      </c>
    </row>
    <row r="255" spans="32:32">
      <c r="AF255" s="15">
        <v>0.87847222222221599</v>
      </c>
    </row>
    <row r="256" spans="32:32">
      <c r="AF256" s="15">
        <v>0.88194444444443798</v>
      </c>
    </row>
    <row r="257" spans="32:32">
      <c r="AF257" s="15">
        <v>0.88541666666665997</v>
      </c>
    </row>
    <row r="258" spans="32:32">
      <c r="AF258" s="15">
        <v>0.88888888888888296</v>
      </c>
    </row>
    <row r="259" spans="32:32">
      <c r="AF259" s="15">
        <v>0.89236111111110505</v>
      </c>
    </row>
    <row r="260" spans="32:32">
      <c r="AF260" s="15">
        <v>0.89583333333332704</v>
      </c>
    </row>
    <row r="261" spans="32:32">
      <c r="AF261" s="15">
        <v>0.89930555555554903</v>
      </c>
    </row>
    <row r="262" spans="32:32">
      <c r="AF262" s="15">
        <v>0.90277777777777102</v>
      </c>
    </row>
    <row r="263" spans="32:32">
      <c r="AF263" s="15">
        <v>0.906249999999994</v>
      </c>
    </row>
    <row r="264" spans="32:32">
      <c r="AF264" s="15">
        <v>0.90972222222221599</v>
      </c>
    </row>
    <row r="265" spans="32:32">
      <c r="AF265" s="15">
        <v>0.91319444444443798</v>
      </c>
    </row>
    <row r="266" spans="32:32">
      <c r="AF266" s="15">
        <v>0.91666666666665997</v>
      </c>
    </row>
    <row r="267" spans="32:32">
      <c r="AF267" s="15">
        <v>0.92013888888888196</v>
      </c>
    </row>
    <row r="268" spans="32:32">
      <c r="AF268" s="15">
        <v>0.92361111111110505</v>
      </c>
    </row>
    <row r="269" spans="32:32">
      <c r="AF269" s="15">
        <v>0.92708333333332704</v>
      </c>
    </row>
    <row r="270" spans="32:32">
      <c r="AF270" s="15">
        <v>0.93055555555554903</v>
      </c>
    </row>
    <row r="271" spans="32:32">
      <c r="AF271" s="15">
        <v>0.93402777777777102</v>
      </c>
    </row>
    <row r="272" spans="32:32">
      <c r="AF272" s="15">
        <v>0.93749999999999301</v>
      </c>
    </row>
    <row r="273" spans="32:32">
      <c r="AF273" s="15">
        <v>0.94097222222221599</v>
      </c>
    </row>
    <row r="274" spans="32:32">
      <c r="AF274" s="15">
        <v>0.94444444444443798</v>
      </c>
    </row>
    <row r="275" spans="32:32">
      <c r="AF275" s="15">
        <v>0.94791666666665997</v>
      </c>
    </row>
    <row r="276" spans="32:32">
      <c r="AF276" s="15">
        <v>0.95138888888888196</v>
      </c>
    </row>
    <row r="277" spans="32:32">
      <c r="AF277" s="15">
        <v>0.95486111111110406</v>
      </c>
    </row>
    <row r="278" spans="32:32">
      <c r="AF278" s="15">
        <v>0.95833333333332704</v>
      </c>
    </row>
    <row r="279" spans="32:32">
      <c r="AF279" s="15">
        <v>0.96180555555554903</v>
      </c>
    </row>
    <row r="280" spans="32:32">
      <c r="AF280" s="15">
        <v>0.96527777777777102</v>
      </c>
    </row>
    <row r="281" spans="32:32">
      <c r="AF281" s="15">
        <v>0.96874999999999301</v>
      </c>
    </row>
    <row r="282" spans="32:32">
      <c r="AF282" s="15">
        <v>0.97222222222221499</v>
      </c>
    </row>
    <row r="283" spans="32:32">
      <c r="AF283" s="15">
        <v>0.97569444444443798</v>
      </c>
    </row>
    <row r="284" spans="32:32">
      <c r="AF284" s="15">
        <v>0.97916666666665997</v>
      </c>
    </row>
    <row r="285" spans="32:32">
      <c r="AF285" s="15">
        <v>0.98263888888888196</v>
      </c>
    </row>
    <row r="286" spans="32:32">
      <c r="AF286" s="15">
        <v>0.98611111111110406</v>
      </c>
    </row>
    <row r="287" spans="32:32">
      <c r="AF287" s="15">
        <v>0.98958333333332604</v>
      </c>
    </row>
    <row r="288" spans="32:32">
      <c r="AF288" s="15">
        <v>0.99305555555554903</v>
      </c>
    </row>
    <row r="289" spans="32:32">
      <c r="AF289" s="15">
        <v>0.99652777777777102</v>
      </c>
    </row>
  </sheetData>
  <sheetProtection algorithmName="SHA-512" hashValue="fEXLGWcyWiKmTyTKSH2vOlibmM6LbnUpsOjrCdW54Jf4lpeE/TPV9ZO+hWQlc5PkzZDKxOg7SUQi5kj550BCdw==" saltValue="OmJpFGyxndb/TSwLbsjtxA==" spinCount="100000" sheet="1" objects="1" scenarios="1"/>
  <sortState xmlns:xlrd2="http://schemas.microsoft.com/office/spreadsheetml/2017/richdata2" ref="G10:G20">
    <sortCondition ref="G20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X33"/>
  <sheetViews>
    <sheetView showGridLines="0" tabSelected="1" zoomScaleNormal="125" workbookViewId="0">
      <selection activeCell="B10" sqref="B10:C10"/>
    </sheetView>
  </sheetViews>
  <sheetFormatPr baseColWidth="10" defaultColWidth="11" defaultRowHeight="16"/>
  <cols>
    <col min="1" max="1" width="29.5" customWidth="1"/>
    <col min="2" max="2" width="4" customWidth="1"/>
    <col min="3" max="3" width="46.33203125" customWidth="1"/>
    <col min="4" max="4" width="4.83203125" customWidth="1"/>
    <col min="5" max="5" width="18.6640625" customWidth="1"/>
  </cols>
  <sheetData>
    <row r="1" spans="1:24" ht="16" customHeight="1">
      <c r="B1" s="25"/>
      <c r="C1" s="59" t="s">
        <v>644</v>
      </c>
      <c r="D1" s="59"/>
      <c r="E1" s="59"/>
      <c r="F1" s="5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6" customHeight="1">
      <c r="A2" s="25"/>
      <c r="B2" s="25"/>
      <c r="C2" s="59"/>
      <c r="D2" s="59"/>
      <c r="E2" s="59"/>
      <c r="F2" s="59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76" customHeight="1">
      <c r="A3" s="25"/>
      <c r="B3" s="25"/>
      <c r="C3" s="59"/>
      <c r="D3" s="59"/>
      <c r="E3" s="59"/>
      <c r="F3" s="5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6" customHeight="1">
      <c r="A4" s="25"/>
      <c r="B4" s="25"/>
      <c r="C4" s="59"/>
      <c r="D4" s="59"/>
      <c r="E4" s="59"/>
      <c r="F4" s="5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6" customHeight="1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89" customHeight="1">
      <c r="A6" s="60" t="s">
        <v>600</v>
      </c>
      <c r="B6" s="60"/>
      <c r="C6" s="60"/>
      <c r="D6" s="60"/>
      <c r="E6" s="60"/>
      <c r="F6" s="60"/>
      <c r="G6" s="1"/>
      <c r="H6" s="1"/>
    </row>
    <row r="9" spans="1:24">
      <c r="A9" s="50" t="s">
        <v>517</v>
      </c>
      <c r="B9" s="50"/>
      <c r="C9" s="50"/>
      <c r="D9" s="50"/>
      <c r="E9" s="50"/>
      <c r="F9" s="50"/>
    </row>
    <row r="10" spans="1:24">
      <c r="A10" t="s">
        <v>518</v>
      </c>
      <c r="B10" s="61"/>
      <c r="C10" s="61"/>
      <c r="E10" t="s">
        <v>519</v>
      </c>
      <c r="F10" s="3" t="e">
        <f>VLOOKUP(B10,SET!A2:C209,3,FALSE)</f>
        <v>#N/A</v>
      </c>
    </row>
    <row r="11" spans="1:24" ht="9" customHeight="1">
      <c r="B11" s="4"/>
      <c r="C11" s="4"/>
    </row>
    <row r="12" spans="1:24">
      <c r="A12" t="s">
        <v>520</v>
      </c>
      <c r="B12" s="62"/>
      <c r="C12" s="61"/>
    </row>
    <row r="13" spans="1:24" ht="9" customHeight="1">
      <c r="B13" s="4"/>
      <c r="C13" s="4"/>
    </row>
    <row r="14" spans="1:24">
      <c r="A14" t="s">
        <v>521</v>
      </c>
      <c r="B14" s="61"/>
      <c r="C14" s="61"/>
    </row>
    <row r="15" spans="1:24" ht="9" customHeight="1">
      <c r="B15" s="4"/>
      <c r="C15" s="4"/>
    </row>
    <row r="16" spans="1:24">
      <c r="A16" t="s">
        <v>522</v>
      </c>
      <c r="B16" s="51"/>
      <c r="C16" s="51"/>
    </row>
    <row r="17" spans="1:7">
      <c r="B17" s="16"/>
      <c r="C17" s="16"/>
    </row>
    <row r="18" spans="1:7">
      <c r="A18" s="50" t="s">
        <v>601</v>
      </c>
      <c r="B18" s="50"/>
      <c r="C18" s="50"/>
      <c r="D18" s="50"/>
      <c r="E18" s="50"/>
      <c r="F18" s="50"/>
    </row>
    <row r="19" spans="1:7">
      <c r="A19" s="49" t="s">
        <v>523</v>
      </c>
      <c r="B19" s="49"/>
      <c r="C19" s="16" t="s">
        <v>524</v>
      </c>
      <c r="D19" s="49" t="s">
        <v>525</v>
      </c>
      <c r="E19" s="49"/>
      <c r="F19" s="49"/>
    </row>
    <row r="20" spans="1:7">
      <c r="A20" s="57"/>
      <c r="B20" s="57"/>
      <c r="C20" s="17"/>
      <c r="D20" s="58"/>
      <c r="E20" s="58"/>
      <c r="F20" s="58"/>
    </row>
    <row r="22" spans="1:7">
      <c r="A22" s="55" t="s">
        <v>526</v>
      </c>
      <c r="B22" s="55"/>
      <c r="C22" s="55"/>
      <c r="D22" s="55"/>
      <c r="E22" s="55"/>
      <c r="F22" s="55"/>
    </row>
    <row r="23" spans="1:7" ht="16" customHeight="1">
      <c r="A23" s="18" t="s">
        <v>527</v>
      </c>
      <c r="B23" s="18" t="str">
        <f>IF(OR(B10="",B12="",B14="",B16="",A20="",C20="",D20=""),"O","V")</f>
        <v>O</v>
      </c>
      <c r="C23" s="56" t="s">
        <v>528</v>
      </c>
      <c r="D23" s="56"/>
      <c r="E23" s="56"/>
      <c r="F23" s="56"/>
    </row>
    <row r="24" spans="1:7">
      <c r="A24" s="18" t="s">
        <v>529</v>
      </c>
      <c r="B24" s="18" t="str">
        <f>IF(AND(COUNTIF(FORM_GEN[Checking],"O")&gt;=1,COUNTIF(FORM_GEN[Checking],"R")&gt;=1),"O/R",IF(COUNTIF(FORM_GEN[Checking],"O")&gt;=1,"O",IF(COUNTIF(FORM_GEN[Checking],"R")&gt;=1,"R","V")))</f>
        <v>V</v>
      </c>
      <c r="C24" s="56"/>
      <c r="D24" s="56"/>
      <c r="E24" s="56"/>
      <c r="F24" s="56"/>
    </row>
    <row r="25" spans="1:7">
      <c r="A25" s="18" t="s">
        <v>530</v>
      </c>
      <c r="B25" s="18" t="str">
        <f>IF(AND(COUNTIF(FORM_COMP[Checking],"O")&gt;=1,COUNTIF(FORM_COMP[Checking],"R")&gt;=1),"O/R",IF(COUNTIF(FORM_COMP[Checking],"O")&gt;=1,"O",IF(COUNTIF(FORM_COMP[Checking],"R")&gt;=1,"R","V")))</f>
        <v>V</v>
      </c>
      <c r="C25" s="56"/>
      <c r="D25" s="56"/>
      <c r="E25" s="56"/>
      <c r="F25" s="56"/>
    </row>
    <row r="26" spans="1:7">
      <c r="A26" s="18" t="s">
        <v>531</v>
      </c>
      <c r="B26" s="18" t="str">
        <f>IF(AND(COUNTIF(FORM_TRAINING[Checking],"O")&gt;=1,COUNTIF(FORM_TRAINING[Checking],"R")&gt;=1),"O/R",IF(COUNTIF(FORM_TRAINING[Checking],"O")&gt;=1,"O",IF(COUNTIF(FORM_TRAINING[Checking],"R")&gt;=1,"R","V")))</f>
        <v>V</v>
      </c>
      <c r="C26" s="56"/>
      <c r="D26" s="56"/>
      <c r="E26" s="56"/>
      <c r="F26" s="56"/>
    </row>
    <row r="28" spans="1:7" hidden="1">
      <c r="A28" s="19" t="s">
        <v>532</v>
      </c>
      <c r="B28" s="20">
        <f>COUNTIF(FORM_GEN[Function],"Competitor")</f>
        <v>0</v>
      </c>
      <c r="C28" s="54" t="str">
        <f>IF(B29&gt;D28,"INCORRECT QUOTA - EXTRA ACCREDITATION(S) WILL BE INVOICED","QUOTA OK")</f>
        <v>QUOTA OK</v>
      </c>
      <c r="D28" s="21" t="str">
        <f>IF(AND(B28&gt;=1,B28&lt;=4),3,IF(AND(B28&gt;=5,B28&lt;=9),5,IF(B28&gt;=10,7,"")))</f>
        <v/>
      </c>
    </row>
    <row r="29" spans="1:7" hidden="1">
      <c r="A29" s="19" t="s">
        <v>533</v>
      </c>
      <c r="B29" s="20">
        <f>COUNTA(FORM_GEN[LAST NAME])-B28-B30</f>
        <v>0</v>
      </c>
      <c r="C29" s="54"/>
    </row>
    <row r="30" spans="1:7" hidden="1">
      <c r="A30" s="19" t="s">
        <v>534</v>
      </c>
      <c r="B30" s="20">
        <f>COUNTIF(FORM_GEN[Function],"President")</f>
        <v>0</v>
      </c>
      <c r="C30" s="54"/>
    </row>
    <row r="31" spans="1:7" hidden="1"/>
    <row r="32" spans="1:7" ht="20">
      <c r="A32" s="52" t="s">
        <v>535</v>
      </c>
      <c r="B32" s="52"/>
      <c r="C32" s="52"/>
      <c r="D32" s="52"/>
      <c r="E32" s="52"/>
      <c r="F32" s="52"/>
      <c r="G32" s="27"/>
    </row>
    <row r="33" spans="1:7" ht="21">
      <c r="A33" s="53">
        <f>'AMOUNT COMP'!N67+'AMOUNT TC'!O69</f>
        <v>0</v>
      </c>
      <c r="B33" s="53"/>
      <c r="C33" s="53"/>
      <c r="D33" s="53"/>
      <c r="E33" s="53"/>
      <c r="F33" s="53"/>
      <c r="G33" s="28"/>
    </row>
  </sheetData>
  <sheetProtection algorithmName="SHA-512" hashValue="LIQiQmU94uPlSk8Wl0csN23ha0p5a7GhX5MojKITnSBKY9KcxUn9BkTeUMf4jJo+m/JhZIbA/1J/W92lVfAg1g==" saltValue="XJtNeBCLtklz2WZWYIAO0Q==" spinCount="100000" sheet="1" objects="1" scenarios="1" formatCells="0"/>
  <mergeCells count="17">
    <mergeCell ref="C1:F4"/>
    <mergeCell ref="A6:F6"/>
    <mergeCell ref="B10:C10"/>
    <mergeCell ref="B12:C12"/>
    <mergeCell ref="B14:C14"/>
    <mergeCell ref="A9:F9"/>
    <mergeCell ref="D19:F19"/>
    <mergeCell ref="A18:F18"/>
    <mergeCell ref="B16:C16"/>
    <mergeCell ref="A32:F32"/>
    <mergeCell ref="A33:F33"/>
    <mergeCell ref="C28:C30"/>
    <mergeCell ref="A22:F22"/>
    <mergeCell ref="C23:F26"/>
    <mergeCell ref="A20:B20"/>
    <mergeCell ref="D20:F20"/>
    <mergeCell ref="A19:B19"/>
  </mergeCells>
  <conditionalFormatting sqref="B23:B26">
    <cfRule type="expression" dxfId="45" priority="1">
      <formula>$B23="O/R"</formula>
    </cfRule>
    <cfRule type="expression" dxfId="44" priority="2">
      <formula>$B23="R"</formula>
    </cfRule>
    <cfRule type="expression" dxfId="43" priority="3">
      <formula>$B23="O"</formula>
    </cfRule>
    <cfRule type="expression" dxfId="42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SET!$A$2:$A$209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T62"/>
  <sheetViews>
    <sheetView showGridLines="0" zoomScale="89" zoomScaleNormal="115" workbookViewId="0">
      <selection activeCell="H35" sqref="H35"/>
    </sheetView>
  </sheetViews>
  <sheetFormatPr baseColWidth="10" defaultColWidth="11" defaultRowHeight="16"/>
  <cols>
    <col min="1" max="1" width="2.1640625" customWidth="1"/>
    <col min="5" max="5" width="13.1640625" customWidth="1"/>
    <col min="6" max="6" width="12.33203125" customWidth="1"/>
    <col min="7" max="8" width="27" customWidth="1"/>
    <col min="9" max="9" width="17.1640625" customWidth="1"/>
    <col min="10" max="10" width="26.5" customWidth="1"/>
    <col min="11" max="11" width="17.33203125" customWidth="1"/>
    <col min="12" max="12" width="14.5" customWidth="1"/>
    <col min="13" max="13" width="16.83203125" customWidth="1"/>
    <col min="14" max="14" width="38.1640625" customWidth="1"/>
  </cols>
  <sheetData>
    <row r="1" spans="1:20" ht="16" customHeight="1">
      <c r="A1" s="64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5"/>
      <c r="P1" s="25"/>
      <c r="Q1" s="25"/>
      <c r="R1" s="25"/>
      <c r="S1" s="25"/>
      <c r="T1" s="25"/>
    </row>
    <row r="2" spans="1:20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5"/>
      <c r="P2" s="25"/>
      <c r="Q2" s="25"/>
      <c r="R2" s="25"/>
      <c r="S2" s="25"/>
      <c r="T2" s="25"/>
    </row>
    <row r="3" spans="1:20" ht="44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5"/>
      <c r="P3" s="25"/>
      <c r="Q3" s="25"/>
      <c r="R3" s="25"/>
      <c r="S3" s="25"/>
      <c r="T3" s="25"/>
    </row>
    <row r="4" spans="1:20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5"/>
      <c r="P4" s="25"/>
      <c r="Q4" s="25"/>
      <c r="R4" s="25"/>
      <c r="S4" s="25"/>
      <c r="T4" s="25"/>
    </row>
    <row r="5" spans="1:20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25"/>
      <c r="P5" s="25"/>
      <c r="Q5" s="25"/>
      <c r="R5" s="25"/>
      <c r="S5" s="25"/>
      <c r="T5" s="25"/>
    </row>
    <row r="7" spans="1:20" ht="16" customHeight="1">
      <c r="B7" s="63" t="s">
        <v>536</v>
      </c>
      <c r="C7" s="63"/>
      <c r="D7" s="63"/>
      <c r="E7" s="63"/>
      <c r="F7" s="63"/>
      <c r="G7" s="63"/>
      <c r="H7" s="32"/>
    </row>
    <row r="8" spans="1:20">
      <c r="B8" s="63"/>
      <c r="C8" s="63"/>
      <c r="D8" s="63"/>
      <c r="E8" s="63"/>
      <c r="F8" s="63"/>
      <c r="G8" s="63"/>
      <c r="H8" s="32"/>
    </row>
    <row r="9" spans="1:20">
      <c r="B9" s="63"/>
      <c r="C9" s="63"/>
      <c r="D9" s="63"/>
      <c r="E9" s="63"/>
      <c r="F9" s="63"/>
      <c r="G9" s="63"/>
      <c r="H9" s="32"/>
    </row>
    <row r="10" spans="1:20">
      <c r="B10" s="63"/>
      <c r="C10" s="63"/>
      <c r="D10" s="63"/>
      <c r="E10" s="63"/>
      <c r="F10" s="63"/>
      <c r="G10" s="63"/>
      <c r="H10" s="32"/>
    </row>
    <row r="12" spans="1:20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540</v>
      </c>
      <c r="G12" s="9" t="s">
        <v>3</v>
      </c>
      <c r="H12" s="9" t="s">
        <v>541</v>
      </c>
      <c r="I12" s="9" t="s">
        <v>542</v>
      </c>
      <c r="J12" s="9" t="s">
        <v>543</v>
      </c>
      <c r="K12" s="9" t="s">
        <v>544</v>
      </c>
      <c r="L12" s="9" t="s">
        <v>545</v>
      </c>
      <c r="M12" s="9" t="s">
        <v>546</v>
      </c>
      <c r="N12" s="9" t="s">
        <v>547</v>
      </c>
    </row>
    <row r="13" spans="1:20">
      <c r="B1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3" s="2">
        <v>1</v>
      </c>
      <c r="D13" s="10"/>
      <c r="E13" s="10"/>
      <c r="F13" s="10"/>
      <c r="G13" s="10"/>
      <c r="H13" s="10"/>
      <c r="I13" s="22"/>
      <c r="J13" s="11"/>
      <c r="K13" s="10"/>
      <c r="L13" s="11"/>
      <c r="M13" s="11"/>
      <c r="N13" s="10"/>
    </row>
    <row r="14" spans="1:20">
      <c r="B1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4" s="2">
        <v>2</v>
      </c>
      <c r="D14" s="10"/>
      <c r="E14" s="10"/>
      <c r="F14" s="10"/>
      <c r="G14" s="10"/>
      <c r="H14" s="10"/>
      <c r="I14" s="22"/>
      <c r="J14" s="11"/>
      <c r="K14" s="10"/>
      <c r="L14" s="11"/>
      <c r="M14" s="11"/>
      <c r="N14" s="10"/>
    </row>
    <row r="15" spans="1:20">
      <c r="B1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5" s="2">
        <v>3</v>
      </c>
      <c r="D15" s="10"/>
      <c r="E15" s="10"/>
      <c r="F15" s="10"/>
      <c r="G15" s="10"/>
      <c r="H15" s="10"/>
      <c r="I15" s="22"/>
      <c r="J15" s="11"/>
      <c r="K15" s="10"/>
      <c r="L15" s="11"/>
      <c r="M15" s="11"/>
      <c r="N15" s="10"/>
    </row>
    <row r="16" spans="1:20">
      <c r="B1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6" s="2">
        <v>4</v>
      </c>
      <c r="D16" s="10"/>
      <c r="E16" s="10"/>
      <c r="F16" s="10"/>
      <c r="G16" s="10"/>
      <c r="H16" s="10"/>
      <c r="I16" s="22"/>
      <c r="J16" s="11"/>
      <c r="K16" s="10"/>
      <c r="L16" s="11"/>
      <c r="M16" s="11"/>
      <c r="N16" s="10"/>
    </row>
    <row r="17" spans="2:14">
      <c r="B1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7" s="2">
        <v>5</v>
      </c>
      <c r="D17" s="10"/>
      <c r="E17" s="10"/>
      <c r="F17" s="10"/>
      <c r="G17" s="10"/>
      <c r="H17" s="10"/>
      <c r="I17" s="22"/>
      <c r="J17" s="11"/>
      <c r="K17" s="10"/>
      <c r="L17" s="11"/>
      <c r="M17" s="11"/>
      <c r="N17" s="10"/>
    </row>
    <row r="18" spans="2:14">
      <c r="B1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8" s="2">
        <v>6</v>
      </c>
      <c r="D18" s="10"/>
      <c r="E18" s="10"/>
      <c r="F18" s="10"/>
      <c r="G18" s="10"/>
      <c r="H18" s="10"/>
      <c r="I18" s="22"/>
      <c r="J18" s="11"/>
      <c r="K18" s="10"/>
      <c r="L18" s="11"/>
      <c r="M18" s="11"/>
      <c r="N18" s="10"/>
    </row>
    <row r="19" spans="2:14">
      <c r="B1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9" s="2">
        <v>7</v>
      </c>
      <c r="D19" s="10"/>
      <c r="E19" s="10"/>
      <c r="F19" s="10"/>
      <c r="G19" s="10"/>
      <c r="H19" s="10"/>
      <c r="I19" s="22"/>
      <c r="J19" s="11"/>
      <c r="K19" s="10"/>
      <c r="L19" s="11"/>
      <c r="M19" s="11"/>
      <c r="N19" s="10"/>
    </row>
    <row r="20" spans="2:14">
      <c r="B2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0" s="2">
        <v>8</v>
      </c>
      <c r="D20" s="10"/>
      <c r="E20" s="10"/>
      <c r="F20" s="10"/>
      <c r="G20" s="10"/>
      <c r="H20" s="10"/>
      <c r="I20" s="22"/>
      <c r="J20" s="11"/>
      <c r="K20" s="10"/>
      <c r="L20" s="11"/>
      <c r="M20" s="11"/>
      <c r="N20" s="10"/>
    </row>
    <row r="21" spans="2:14">
      <c r="B2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1" s="2">
        <v>9</v>
      </c>
      <c r="D21" s="10"/>
      <c r="E21" s="10"/>
      <c r="F21" s="10"/>
      <c r="G21" s="10"/>
      <c r="H21" s="10"/>
      <c r="I21" s="22"/>
      <c r="J21" s="11"/>
      <c r="K21" s="10"/>
      <c r="L21" s="11"/>
      <c r="M21" s="11"/>
      <c r="N21" s="10"/>
    </row>
    <row r="22" spans="2:14">
      <c r="B2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2" s="2">
        <v>10</v>
      </c>
      <c r="D22" s="10"/>
      <c r="E22" s="10"/>
      <c r="F22" s="10"/>
      <c r="G22" s="10"/>
      <c r="H22" s="10"/>
      <c r="I22" s="22"/>
      <c r="J22" s="11"/>
      <c r="K22" s="10"/>
      <c r="L22" s="11"/>
      <c r="M22" s="11"/>
      <c r="N22" s="10"/>
    </row>
    <row r="23" spans="2:14">
      <c r="B2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3" s="2">
        <v>11</v>
      </c>
      <c r="D23" s="10"/>
      <c r="E23" s="10"/>
      <c r="F23" s="10"/>
      <c r="G23" s="10"/>
      <c r="H23" s="10"/>
      <c r="I23" s="22"/>
      <c r="J23" s="11"/>
      <c r="K23" s="10"/>
      <c r="L23" s="11"/>
      <c r="M23" s="11"/>
      <c r="N23" s="10"/>
    </row>
    <row r="24" spans="2:14">
      <c r="B2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4" s="2">
        <v>12</v>
      </c>
      <c r="D24" s="10"/>
      <c r="E24" s="10"/>
      <c r="F24" s="10"/>
      <c r="G24" s="10"/>
      <c r="H24" s="10"/>
      <c r="I24" s="22"/>
      <c r="J24" s="11"/>
      <c r="K24" s="10"/>
      <c r="L24" s="11"/>
      <c r="M24" s="11"/>
      <c r="N24" s="10"/>
    </row>
    <row r="25" spans="2:14">
      <c r="B2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5" s="2">
        <v>13</v>
      </c>
      <c r="D25" s="10"/>
      <c r="E25" s="10"/>
      <c r="F25" s="10"/>
      <c r="G25" s="10"/>
      <c r="H25" s="10"/>
      <c r="I25" s="22"/>
      <c r="J25" s="11"/>
      <c r="K25" s="10"/>
      <c r="L25" s="11"/>
      <c r="M25" s="11"/>
      <c r="N25" s="10"/>
    </row>
    <row r="26" spans="2:14">
      <c r="B2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6" s="2">
        <v>14</v>
      </c>
      <c r="D26" s="10"/>
      <c r="E26" s="10"/>
      <c r="F26" s="10"/>
      <c r="G26" s="10"/>
      <c r="H26" s="10"/>
      <c r="I26" s="22"/>
      <c r="J26" s="11"/>
      <c r="K26" s="10"/>
      <c r="L26" s="11"/>
      <c r="M26" s="11"/>
      <c r="N26" s="10"/>
    </row>
    <row r="27" spans="2:14">
      <c r="B2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7" s="2">
        <v>15</v>
      </c>
      <c r="D27" s="10"/>
      <c r="E27" s="10"/>
      <c r="F27" s="10"/>
      <c r="G27" s="10"/>
      <c r="H27" s="10"/>
      <c r="I27" s="22"/>
      <c r="J27" s="11"/>
      <c r="K27" s="10"/>
      <c r="L27" s="11"/>
      <c r="M27" s="11"/>
      <c r="N27" s="10"/>
    </row>
    <row r="28" spans="2:14">
      <c r="B2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8" s="2">
        <v>16</v>
      </c>
      <c r="D28" s="10"/>
      <c r="E28" s="10"/>
      <c r="F28" s="10"/>
      <c r="G28" s="10"/>
      <c r="H28" s="10"/>
      <c r="I28" s="22"/>
      <c r="J28" s="11"/>
      <c r="K28" s="10"/>
      <c r="L28" s="11"/>
      <c r="M28" s="11"/>
      <c r="N28" s="10"/>
    </row>
    <row r="29" spans="2:14">
      <c r="B2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9" s="2">
        <v>17</v>
      </c>
      <c r="D29" s="10"/>
      <c r="E29" s="10"/>
      <c r="F29" s="10"/>
      <c r="G29" s="10"/>
      <c r="H29" s="10"/>
      <c r="I29" s="22"/>
      <c r="J29" s="11"/>
      <c r="K29" s="10"/>
      <c r="L29" s="11"/>
      <c r="M29" s="11"/>
      <c r="N29" s="10"/>
    </row>
    <row r="30" spans="2:14">
      <c r="B3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0" s="2">
        <v>18</v>
      </c>
      <c r="D30" s="10"/>
      <c r="E30" s="10"/>
      <c r="F30" s="10"/>
      <c r="G30" s="10"/>
      <c r="H30" s="10"/>
      <c r="I30" s="22"/>
      <c r="J30" s="11"/>
      <c r="K30" s="10"/>
      <c r="L30" s="11"/>
      <c r="M30" s="11"/>
      <c r="N30" s="10"/>
    </row>
    <row r="31" spans="2:14">
      <c r="B3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1" s="2">
        <v>19</v>
      </c>
      <c r="D31" s="10"/>
      <c r="E31" s="10"/>
      <c r="F31" s="10"/>
      <c r="G31" s="10"/>
      <c r="H31" s="10"/>
      <c r="I31" s="22"/>
      <c r="J31" s="11"/>
      <c r="K31" s="10"/>
      <c r="L31" s="11"/>
      <c r="M31" s="11"/>
      <c r="N31" s="10"/>
    </row>
    <row r="32" spans="2:14">
      <c r="B3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2" s="2">
        <v>20</v>
      </c>
      <c r="D32" s="10"/>
      <c r="E32" s="10"/>
      <c r="F32" s="10"/>
      <c r="G32" s="10"/>
      <c r="H32" s="10"/>
      <c r="I32" s="22"/>
      <c r="J32" s="11"/>
      <c r="K32" s="10"/>
      <c r="L32" s="11"/>
      <c r="M32" s="11"/>
      <c r="N32" s="10"/>
    </row>
    <row r="33" spans="2:14">
      <c r="B3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3" s="2">
        <v>21</v>
      </c>
      <c r="D33" s="10"/>
      <c r="E33" s="10"/>
      <c r="F33" s="10"/>
      <c r="G33" s="10"/>
      <c r="H33" s="10"/>
      <c r="I33" s="22"/>
      <c r="J33" s="11"/>
      <c r="K33" s="10"/>
      <c r="L33" s="11"/>
      <c r="M33" s="11"/>
      <c r="N33" s="10"/>
    </row>
    <row r="34" spans="2:14">
      <c r="B3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4" s="2">
        <v>22</v>
      </c>
      <c r="D34" s="10"/>
      <c r="E34" s="10"/>
      <c r="F34" s="10"/>
      <c r="G34" s="10"/>
      <c r="H34" s="10"/>
      <c r="I34" s="22"/>
      <c r="J34" s="11"/>
      <c r="K34" s="10"/>
      <c r="L34" s="11"/>
      <c r="M34" s="11"/>
      <c r="N34" s="10"/>
    </row>
    <row r="35" spans="2:14">
      <c r="B3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5" s="2">
        <v>23</v>
      </c>
      <c r="D35" s="10"/>
      <c r="E35" s="10"/>
      <c r="F35" s="10"/>
      <c r="G35" s="10"/>
      <c r="H35" s="10"/>
      <c r="I35" s="22"/>
      <c r="J35" s="11"/>
      <c r="K35" s="10"/>
      <c r="L35" s="11"/>
      <c r="M35" s="11"/>
      <c r="N35" s="10"/>
    </row>
    <row r="36" spans="2:14">
      <c r="B3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6" s="2">
        <v>24</v>
      </c>
      <c r="D36" s="10"/>
      <c r="E36" s="10"/>
      <c r="F36" s="10"/>
      <c r="G36" s="10"/>
      <c r="H36" s="10"/>
      <c r="I36" s="22"/>
      <c r="J36" s="11"/>
      <c r="K36" s="10"/>
      <c r="L36" s="11"/>
      <c r="M36" s="11"/>
      <c r="N36" s="10"/>
    </row>
    <row r="37" spans="2:14">
      <c r="B3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7" s="2">
        <v>25</v>
      </c>
      <c r="D37" s="10"/>
      <c r="E37" s="10"/>
      <c r="F37" s="10"/>
      <c r="G37" s="10"/>
      <c r="H37" s="10"/>
      <c r="I37" s="22"/>
      <c r="J37" s="11"/>
      <c r="K37" s="10"/>
      <c r="L37" s="11"/>
      <c r="M37" s="11"/>
      <c r="N37" s="10"/>
    </row>
    <row r="38" spans="2:14">
      <c r="B3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8" s="2">
        <v>26</v>
      </c>
      <c r="D38" s="10"/>
      <c r="E38" s="10"/>
      <c r="F38" s="10"/>
      <c r="G38" s="10"/>
      <c r="H38" s="10"/>
      <c r="I38" s="22"/>
      <c r="J38" s="11"/>
      <c r="K38" s="10"/>
      <c r="L38" s="11"/>
      <c r="M38" s="11"/>
      <c r="N38" s="10"/>
    </row>
    <row r="39" spans="2:14">
      <c r="B3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9" s="2">
        <v>27</v>
      </c>
      <c r="D39" s="10"/>
      <c r="E39" s="10"/>
      <c r="F39" s="10"/>
      <c r="G39" s="10"/>
      <c r="H39" s="10"/>
      <c r="I39" s="22"/>
      <c r="J39" s="11"/>
      <c r="K39" s="10"/>
      <c r="L39" s="11"/>
      <c r="M39" s="11"/>
      <c r="N39" s="10"/>
    </row>
    <row r="40" spans="2:14">
      <c r="B4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0" s="2">
        <v>28</v>
      </c>
      <c r="D40" s="10"/>
      <c r="E40" s="10"/>
      <c r="F40" s="10"/>
      <c r="G40" s="10"/>
      <c r="H40" s="10"/>
      <c r="I40" s="22"/>
      <c r="J40" s="11"/>
      <c r="K40" s="10"/>
      <c r="L40" s="11"/>
      <c r="M40" s="11"/>
      <c r="N40" s="10"/>
    </row>
    <row r="41" spans="2:14">
      <c r="B4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1" s="2">
        <v>29</v>
      </c>
      <c r="D41" s="10"/>
      <c r="E41" s="10"/>
      <c r="F41" s="10"/>
      <c r="G41" s="10"/>
      <c r="H41" s="10"/>
      <c r="I41" s="22"/>
      <c r="J41" s="11"/>
      <c r="K41" s="10"/>
      <c r="L41" s="11"/>
      <c r="M41" s="11"/>
      <c r="N41" s="10"/>
    </row>
    <row r="42" spans="2:14">
      <c r="B4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2" s="2">
        <v>30</v>
      </c>
      <c r="D42" s="10"/>
      <c r="E42" s="10"/>
      <c r="F42" s="10"/>
      <c r="G42" s="10"/>
      <c r="H42" s="10"/>
      <c r="I42" s="22"/>
      <c r="J42" s="11"/>
      <c r="K42" s="10"/>
      <c r="L42" s="11"/>
      <c r="M42" s="11"/>
      <c r="N42" s="10"/>
    </row>
    <row r="43" spans="2:14">
      <c r="B4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3" s="2">
        <v>31</v>
      </c>
      <c r="D43" s="10"/>
      <c r="E43" s="10"/>
      <c r="F43" s="10"/>
      <c r="G43" s="10"/>
      <c r="H43" s="10"/>
      <c r="I43" s="22"/>
      <c r="J43" s="11"/>
      <c r="K43" s="10"/>
      <c r="L43" s="11"/>
      <c r="M43" s="11"/>
      <c r="N43" s="10"/>
    </row>
    <row r="44" spans="2:14">
      <c r="B4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4" s="2">
        <v>32</v>
      </c>
      <c r="D44" s="10"/>
      <c r="E44" s="10"/>
      <c r="F44" s="10"/>
      <c r="G44" s="10"/>
      <c r="H44" s="10"/>
      <c r="I44" s="22"/>
      <c r="J44" s="11"/>
      <c r="K44" s="10"/>
      <c r="L44" s="11"/>
      <c r="M44" s="11"/>
      <c r="N44" s="10"/>
    </row>
    <row r="45" spans="2:14">
      <c r="B4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5" s="2">
        <v>33</v>
      </c>
      <c r="D45" s="10"/>
      <c r="E45" s="10"/>
      <c r="F45" s="10"/>
      <c r="G45" s="10"/>
      <c r="H45" s="10"/>
      <c r="I45" s="22"/>
      <c r="J45" s="11"/>
      <c r="K45" s="10"/>
      <c r="L45" s="11"/>
      <c r="M45" s="11"/>
      <c r="N45" s="10"/>
    </row>
    <row r="46" spans="2:14">
      <c r="B4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6" s="2">
        <v>34</v>
      </c>
      <c r="D46" s="10"/>
      <c r="E46" s="10"/>
      <c r="F46" s="10"/>
      <c r="G46" s="10"/>
      <c r="H46" s="10"/>
      <c r="I46" s="22"/>
      <c r="J46" s="11"/>
      <c r="K46" s="10"/>
      <c r="L46" s="11"/>
      <c r="M46" s="11"/>
      <c r="N46" s="10"/>
    </row>
    <row r="47" spans="2:14">
      <c r="B4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7" s="2">
        <v>35</v>
      </c>
      <c r="D47" s="10"/>
      <c r="E47" s="10"/>
      <c r="F47" s="10"/>
      <c r="G47" s="10"/>
      <c r="H47" s="10"/>
      <c r="I47" s="22"/>
      <c r="J47" s="11"/>
      <c r="K47" s="10"/>
      <c r="L47" s="11"/>
      <c r="M47" s="11"/>
      <c r="N47" s="10"/>
    </row>
    <row r="48" spans="2:14">
      <c r="B4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8" s="2">
        <v>36</v>
      </c>
      <c r="D48" s="10"/>
      <c r="E48" s="10"/>
      <c r="F48" s="10"/>
      <c r="G48" s="10"/>
      <c r="H48" s="10"/>
      <c r="I48" s="22"/>
      <c r="J48" s="11"/>
      <c r="K48" s="10"/>
      <c r="L48" s="11"/>
      <c r="M48" s="11"/>
      <c r="N48" s="10"/>
    </row>
    <row r="49" spans="2:14">
      <c r="B4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9" s="2">
        <v>37</v>
      </c>
      <c r="D49" s="10"/>
      <c r="E49" s="10"/>
      <c r="F49" s="10"/>
      <c r="G49" s="10"/>
      <c r="H49" s="10"/>
      <c r="I49" s="22"/>
      <c r="J49" s="11"/>
      <c r="K49" s="10"/>
      <c r="L49" s="11"/>
      <c r="M49" s="11"/>
      <c r="N49" s="10"/>
    </row>
    <row r="50" spans="2:14">
      <c r="B5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0" s="2">
        <v>38</v>
      </c>
      <c r="D50" s="10"/>
      <c r="E50" s="10"/>
      <c r="F50" s="10"/>
      <c r="G50" s="10"/>
      <c r="H50" s="10"/>
      <c r="I50" s="22"/>
      <c r="J50" s="11"/>
      <c r="K50" s="10"/>
      <c r="L50" s="11"/>
      <c r="M50" s="11"/>
      <c r="N50" s="10"/>
    </row>
    <row r="51" spans="2:14">
      <c r="B5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1" s="2">
        <v>39</v>
      </c>
      <c r="D51" s="10"/>
      <c r="E51" s="10"/>
      <c r="F51" s="10"/>
      <c r="G51" s="10"/>
      <c r="H51" s="10"/>
      <c r="I51" s="22"/>
      <c r="J51" s="11"/>
      <c r="K51" s="10"/>
      <c r="L51" s="11"/>
      <c r="M51" s="11"/>
      <c r="N51" s="10"/>
    </row>
    <row r="52" spans="2:14">
      <c r="B5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2" s="2">
        <v>40</v>
      </c>
      <c r="D52" s="10"/>
      <c r="E52" s="10"/>
      <c r="F52" s="10"/>
      <c r="G52" s="10"/>
      <c r="H52" s="10"/>
      <c r="I52" s="22"/>
      <c r="J52" s="11"/>
      <c r="K52" s="10"/>
      <c r="L52" s="11"/>
      <c r="M52" s="11"/>
      <c r="N52" s="10"/>
    </row>
    <row r="53" spans="2:14">
      <c r="B5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3" s="2">
        <v>41</v>
      </c>
      <c r="D53" s="10"/>
      <c r="E53" s="10"/>
      <c r="F53" s="10"/>
      <c r="G53" s="10"/>
      <c r="H53" s="10"/>
      <c r="I53" s="22"/>
      <c r="J53" s="11"/>
      <c r="K53" s="10"/>
      <c r="L53" s="11"/>
      <c r="M53" s="11"/>
      <c r="N53" s="10"/>
    </row>
    <row r="54" spans="2:14">
      <c r="B5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4" s="2">
        <v>42</v>
      </c>
      <c r="D54" s="10"/>
      <c r="E54" s="10"/>
      <c r="F54" s="10"/>
      <c r="G54" s="10"/>
      <c r="H54" s="10"/>
      <c r="I54" s="22"/>
      <c r="J54" s="11"/>
      <c r="K54" s="10"/>
      <c r="L54" s="11"/>
      <c r="M54" s="11"/>
      <c r="N54" s="10"/>
    </row>
    <row r="55" spans="2:14">
      <c r="B5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5" s="2">
        <v>43</v>
      </c>
      <c r="D55" s="10"/>
      <c r="E55" s="10"/>
      <c r="F55" s="10"/>
      <c r="G55" s="10"/>
      <c r="H55" s="10"/>
      <c r="I55" s="22"/>
      <c r="J55" s="11"/>
      <c r="K55" s="10"/>
      <c r="L55" s="11"/>
      <c r="M55" s="11"/>
      <c r="N55" s="10"/>
    </row>
    <row r="56" spans="2:14">
      <c r="B5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6" s="2">
        <v>44</v>
      </c>
      <c r="D56" s="10"/>
      <c r="E56" s="10"/>
      <c r="F56" s="10"/>
      <c r="G56" s="10"/>
      <c r="H56" s="10"/>
      <c r="I56" s="22"/>
      <c r="J56" s="11"/>
      <c r="K56" s="10"/>
      <c r="L56" s="11"/>
      <c r="M56" s="11"/>
      <c r="N56" s="10"/>
    </row>
    <row r="57" spans="2:14">
      <c r="B5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7" s="2">
        <v>45</v>
      </c>
      <c r="D57" s="10"/>
      <c r="E57" s="10"/>
      <c r="F57" s="10"/>
      <c r="G57" s="10"/>
      <c r="H57" s="10"/>
      <c r="I57" s="22"/>
      <c r="J57" s="11"/>
      <c r="K57" s="10"/>
      <c r="L57" s="11"/>
      <c r="M57" s="11"/>
      <c r="N57" s="10"/>
    </row>
    <row r="58" spans="2:14">
      <c r="B5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8" s="2">
        <v>46</v>
      </c>
      <c r="D58" s="10"/>
      <c r="E58" s="10"/>
      <c r="F58" s="10"/>
      <c r="G58" s="10"/>
      <c r="H58" s="10"/>
      <c r="I58" s="22"/>
      <c r="J58" s="11"/>
      <c r="K58" s="10"/>
      <c r="L58" s="11"/>
      <c r="M58" s="11"/>
      <c r="N58" s="10"/>
    </row>
    <row r="59" spans="2:14">
      <c r="B5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9" s="2">
        <v>47</v>
      </c>
      <c r="D59" s="10"/>
      <c r="E59" s="10"/>
      <c r="F59" s="10"/>
      <c r="G59" s="10"/>
      <c r="H59" s="10"/>
      <c r="I59" s="22"/>
      <c r="J59" s="11"/>
      <c r="K59" s="10"/>
      <c r="L59" s="11"/>
      <c r="M59" s="11"/>
      <c r="N59" s="10"/>
    </row>
    <row r="60" spans="2:14">
      <c r="B6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0" s="2">
        <v>48</v>
      </c>
      <c r="D60" s="10"/>
      <c r="E60" s="10"/>
      <c r="F60" s="10"/>
      <c r="G60" s="10"/>
      <c r="H60" s="10"/>
      <c r="I60" s="22"/>
      <c r="J60" s="11"/>
      <c r="K60" s="10"/>
      <c r="L60" s="11"/>
      <c r="M60" s="11"/>
      <c r="N60" s="10"/>
    </row>
    <row r="61" spans="2:14">
      <c r="B6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1" s="2">
        <v>49</v>
      </c>
      <c r="D61" s="10"/>
      <c r="E61" s="10"/>
      <c r="F61" s="10"/>
      <c r="G61" s="10"/>
      <c r="H61" s="10"/>
      <c r="I61" s="22"/>
      <c r="J61" s="11"/>
      <c r="K61" s="10"/>
      <c r="L61" s="11"/>
      <c r="M61" s="11"/>
      <c r="N61" s="10"/>
    </row>
    <row r="62" spans="2:14">
      <c r="B6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2" s="2">
        <v>50</v>
      </c>
      <c r="D62" s="10"/>
      <c r="E62" s="10"/>
      <c r="F62" s="10"/>
      <c r="G62" s="10"/>
      <c r="H62" s="10"/>
      <c r="I62" s="22"/>
      <c r="J62" s="11"/>
      <c r="K62" s="10"/>
      <c r="L62" s="11"/>
      <c r="M62" s="11"/>
      <c r="N62" s="10"/>
    </row>
  </sheetData>
  <sheetProtection algorithmName="SHA-512" hashValue="i3W43yi5cUQjMfMoi9e9HIv+3CJIy9NRJfrgTCETsF5UZGXvPe4MSv2Klj9+6qEajL39C8l+ZS2OCnfHDr4d+w==" saltValue="GjXEjiJzV5Zbl+D31dbztA==" spinCount="100000" sheet="1" objects="1" scenarios="1" formatCells="0"/>
  <mergeCells count="2">
    <mergeCell ref="B7:G10"/>
    <mergeCell ref="A1:N5"/>
  </mergeCells>
  <conditionalFormatting sqref="B13:B62">
    <cfRule type="containsText" dxfId="41" priority="9" operator="containsText" text="G">
      <formula>NOT(ISERROR(SEARCH("G",B13)))</formula>
    </cfRule>
    <cfRule type="containsText" dxfId="40" priority="10" operator="containsText" text="O">
      <formula>NOT(ISERROR(SEARCH("O",B13)))</formula>
    </cfRule>
    <cfRule type="containsText" dxfId="39" priority="11" operator="containsText" text="R">
      <formula>NOT(ISERROR(SEARCH("R",B13)))</formula>
    </cfRule>
    <cfRule type="containsText" dxfId="38" priority="12" operator="containsText" text="B">
      <formula>NOT(ISERROR(SEARCH("B",B13)))</formula>
    </cfRule>
  </conditionalFormatting>
  <conditionalFormatting sqref="I13:I62">
    <cfRule type="expression" dxfId="37" priority="1">
      <formula>IF($G13="Competitor",0,IF(ISTEXT($G13),1,0))=1</formula>
    </cfRule>
  </conditionalFormatting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SET!$E$2:$E$3</xm:f>
          </x14:formula1>
          <xm:sqref>D13:D62</xm:sqref>
        </x14:dataValidation>
        <x14:dataValidation type="list" allowBlank="1" showInputMessage="1" showErrorMessage="1" xr:uid="{00000000-0002-0000-0200-000001000000}">
          <x14:formula1>
            <xm:f>SET!$I$2:$I$17</xm:f>
          </x14:formula1>
          <xm:sqref>I13:I62</xm:sqref>
        </x14:dataValidation>
        <x14:dataValidation type="list" allowBlank="1" showInputMessage="1" showErrorMessage="1" xr:uid="{00000000-0002-0000-0200-000002000000}">
          <x14:formula1>
            <xm:f>SET!$G$2:$G$20</xm:f>
          </x14:formula1>
          <xm:sqref>G13:G62</xm:sqref>
        </x14:dataValidation>
        <x14:dataValidation type="list" allowBlank="1" showInputMessage="1" showErrorMessage="1" xr:uid="{00000000-0002-0000-0200-000003000000}">
          <x14:formula1>
            <xm:f>SET!$M$2:$M$8</xm:f>
          </x14:formula1>
          <xm:sqref>M13:M62</xm:sqref>
        </x14:dataValidation>
        <x14:dataValidation type="list" allowBlank="1" showInputMessage="1" showErrorMessage="1" xr:uid="{00000000-0002-0000-0200-000004000000}">
          <x14:formula1>
            <xm:f>SET!$K$3:$K$9</xm:f>
          </x14:formula1>
          <xm:sqref>L13:L62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AM65"/>
  <sheetViews>
    <sheetView showGridLines="0" zoomScale="94" zoomScaleNormal="66" workbookViewId="0">
      <selection activeCell="M13" sqref="M13"/>
    </sheetView>
  </sheetViews>
  <sheetFormatPr baseColWidth="10" defaultColWidth="11" defaultRowHeight="16"/>
  <cols>
    <col min="1" max="1" width="2.6640625" customWidth="1"/>
    <col min="5" max="5" width="13.1640625" customWidth="1"/>
    <col min="6" max="7" width="12.33203125" customWidth="1"/>
    <col min="8" max="8" width="15.83203125" bestFit="1" customWidth="1"/>
    <col min="9" max="9" width="18.6640625" bestFit="1" customWidth="1"/>
    <col min="10" max="10" width="30.33203125" bestFit="1" customWidth="1"/>
    <col min="11" max="13" width="26.5" customWidth="1"/>
    <col min="14" max="14" width="18.5" hidden="1" customWidth="1"/>
    <col min="15" max="18" width="17.5" bestFit="1" customWidth="1"/>
    <col min="19" max="20" width="17.5" customWidth="1"/>
    <col min="21" max="21" width="37.1640625" customWidth="1"/>
    <col min="22" max="23" width="19.6640625" customWidth="1"/>
    <col min="24" max="24" width="11.6640625" customWidth="1"/>
    <col min="25" max="39" width="12.83203125" hidden="1" customWidth="1"/>
    <col min="40" max="46" width="11" customWidth="1"/>
  </cols>
  <sheetData>
    <row r="1" spans="1:39" ht="16" customHeight="1">
      <c r="A1" s="64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9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9" ht="40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9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9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7" spans="1:39" ht="16" customHeight="1">
      <c r="B7" s="63" t="s">
        <v>536</v>
      </c>
      <c r="C7" s="63"/>
      <c r="D7" s="63"/>
      <c r="E7" s="63"/>
      <c r="F7" s="63"/>
      <c r="G7" s="63"/>
      <c r="H7" s="63"/>
    </row>
    <row r="8" spans="1:39">
      <c r="B8" s="63"/>
      <c r="C8" s="63"/>
      <c r="D8" s="63"/>
      <c r="E8" s="63"/>
      <c r="F8" s="63"/>
      <c r="G8" s="63"/>
      <c r="H8" s="63"/>
    </row>
    <row r="9" spans="1:39">
      <c r="B9" s="63"/>
      <c r="C9" s="63"/>
      <c r="D9" s="63"/>
      <c r="E9" s="63"/>
      <c r="F9" s="63"/>
      <c r="G9" s="63"/>
      <c r="H9" s="63"/>
    </row>
    <row r="10" spans="1:39">
      <c r="B10" s="63"/>
      <c r="C10" s="63"/>
      <c r="D10" s="63"/>
      <c r="E10" s="63"/>
      <c r="F10" s="63"/>
      <c r="G10" s="63"/>
      <c r="H10" s="63"/>
    </row>
    <row r="12" spans="1:39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548</v>
      </c>
      <c r="G12" s="9" t="s">
        <v>3</v>
      </c>
      <c r="H12" s="9" t="s">
        <v>545</v>
      </c>
      <c r="I12" s="9" t="s">
        <v>546</v>
      </c>
      <c r="J12" s="12" t="s">
        <v>549</v>
      </c>
      <c r="K12" s="12" t="s">
        <v>550</v>
      </c>
      <c r="L12" s="12" t="s">
        <v>551</v>
      </c>
      <c r="M12" s="12" t="s">
        <v>552</v>
      </c>
      <c r="N12" s="12" t="s">
        <v>648</v>
      </c>
      <c r="O12" s="12" t="s">
        <v>649</v>
      </c>
      <c r="P12" s="12" t="s">
        <v>650</v>
      </c>
      <c r="Q12" s="12" t="s">
        <v>651</v>
      </c>
      <c r="R12" s="12" t="s">
        <v>652</v>
      </c>
      <c r="S12" s="12" t="s">
        <v>653</v>
      </c>
      <c r="T12" s="12" t="s">
        <v>654</v>
      </c>
      <c r="U12" s="9" t="s">
        <v>553</v>
      </c>
      <c r="V12" s="9" t="s">
        <v>554</v>
      </c>
      <c r="W12" s="9" t="s">
        <v>555</v>
      </c>
      <c r="X12" s="14"/>
      <c r="Y12" s="8">
        <v>45684</v>
      </c>
      <c r="Z12" s="8">
        <v>45685</v>
      </c>
      <c r="AA12" s="8">
        <v>45686</v>
      </c>
      <c r="AB12" s="8">
        <v>45687</v>
      </c>
      <c r="AC12" s="8">
        <v>45688</v>
      </c>
      <c r="AD12" s="8">
        <v>45689</v>
      </c>
      <c r="AE12" s="8">
        <v>45690</v>
      </c>
      <c r="AG12" s="8">
        <v>45684</v>
      </c>
      <c r="AH12" s="8">
        <v>45685</v>
      </c>
      <c r="AI12" s="8">
        <v>45686</v>
      </c>
      <c r="AJ12" s="8">
        <v>45687</v>
      </c>
      <c r="AK12" s="8">
        <v>45688</v>
      </c>
      <c r="AL12" s="8">
        <v>45689</v>
      </c>
      <c r="AM12" s="8">
        <v>45690</v>
      </c>
    </row>
    <row r="13" spans="1:39">
      <c r="B1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]]=""),"O",IF(COUNTIF(AG13:AM13,"ND")&gt;0.5,"R",IF(COUNTIF(FORM_COMP[[#This Row],[27/01/2025]:[02/02/2025]],"")=COUNTIF(Y13:AE13,"NO"),"G","R")))))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2" t="str">
        <f>IF(FORM_GEN[[#This Row],[Function]]="","",FORM_GEN[[#This Row],[Function]])</f>
        <v/>
      </c>
      <c r="H13" s="13" t="str">
        <f>IF(FORM_GEN[[#This Row],[Arrival date]]="","",FORM_GEN[[#This Row],[Arrival date]])</f>
        <v/>
      </c>
      <c r="I13" s="13" t="str">
        <f>IF(FORM_GEN[[#This Row],[Departure date]]="","",FORM_GEN[[#This Row],[Departure date]])</f>
        <v/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/>
      <c r="Y13" s="33" t="str" cm="1">
        <f t="array" ref="Y13">IF(FORM_COMP[[#This Row],[Arrival date]:[Arrival date]]="","",IF(AND(FORM_COMP[[#This Row],[Arrival date]:[Arrival date]]&lt;=Y$12,FORM_COMP[[#This Row],[Departure date]:[Departure date]]&gt;Y$12),"YES","NO"))</f>
        <v/>
      </c>
      <c r="Z13" s="33" t="str" cm="1">
        <f t="array" ref="Z13">IF(FORM_COMP[[#This Row],[Arrival date]:[Arrival date]]="","",IF(AND(FORM_COMP[[#This Row],[Arrival date]:[Arrival date]]&lt;=Z$12,FORM_COMP[[#This Row],[Departure date]:[Departure date]]&gt;Z$12),"YES","NO"))</f>
        <v/>
      </c>
      <c r="AA13" s="33" t="str" cm="1">
        <f t="array" ref="AA13">IF(FORM_COMP[[#This Row],[Arrival date]:[Arrival date]]="","",IF(AND(FORM_COMP[[#This Row],[Arrival date]:[Arrival date]]&lt;=AA$12,FORM_COMP[[#This Row],[Departure date]:[Departure date]]&gt;AA$12),"YES","NO"))</f>
        <v/>
      </c>
      <c r="AB13" s="33" t="str" cm="1">
        <f t="array" ref="AB13">IF(FORM_COMP[[#This Row],[Arrival date]:[Arrival date]]="","",IF(AND(FORM_COMP[[#This Row],[Arrival date]:[Arrival date]]&lt;=AB$12,FORM_COMP[[#This Row],[Departure date]:[Departure date]]&gt;AB$12),"YES","NO"))</f>
        <v/>
      </c>
      <c r="AC13" s="33" t="str" cm="1">
        <f t="array" ref="AC13">IF(FORM_COMP[[#This Row],[Arrival date]:[Arrival date]]="","",IF(AND(FORM_COMP[[#This Row],[Arrival date]:[Arrival date]]&lt;=AC$12,FORM_COMP[[#This Row],[Departure date]:[Departure date]]&gt;AC$12),"YES","NO"))</f>
        <v/>
      </c>
      <c r="AD13" s="33" t="str" cm="1">
        <f t="array" ref="AD13">IF(FORM_COMP[[#This Row],[Arrival date]:[Arrival date]]="","",IF(AND(FORM_COMP[[#This Row],[Arrival date]:[Arrival date]]&lt;=AD$12,FORM_COMP[[#This Row],[Departure date]:[Departure date]]&gt;AD$12),"YES","NO"))</f>
        <v/>
      </c>
      <c r="AE13" s="33" t="str" cm="1">
        <f t="array" ref="AE13">IF(FORM_COMP[[#This Row],[Arrival date]:[Arrival date]]="","",IF(AND(FORM_COMP[[#This Row],[Arrival date]:[Arrival date]]&lt;=AE$12,FORM_COMP[[#This Row],[Departure date]:[Departure date]]&gt;AE$12),"YES","NO"))</f>
        <v/>
      </c>
      <c r="AF13" s="33"/>
      <c r="AG13" s="33" t="str" cm="1">
        <f t="array" ref="AG1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3" s="33" t="str" cm="1">
        <f t="array" ref="AH1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3" s="33" t="str" cm="1">
        <f t="array" ref="AI1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3" s="33" t="str" cm="1">
        <f t="array" ref="AJ1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3" s="33" t="str" cm="1">
        <f t="array" ref="AK1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3" s="33" t="str" cm="1">
        <f t="array" ref="AL1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3" s="33" t="str" cm="1">
        <f t="array" ref="AM1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4" spans="1:39">
      <c r="B1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]]=""),"O",IF(COUNTIF(AG14:AM14,"ND")&gt;0.5,"R",IF(COUNTIF(FORM_COMP[[#This Row],[27/01/2025]:[02/02/2025]],"")=COUNTIF(Y14:AE14,"NO"),"G","R")))))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2" t="str">
        <f>IF(FORM_GEN[[#This Row],[Function]]="","",FORM_GEN[[#This Row],[Function]])</f>
        <v/>
      </c>
      <c r="H14" s="13" t="str">
        <f>IF(FORM_GEN[[#This Row],[Arrival date]]="","",FORM_GEN[[#This Row],[Arrival date]])</f>
        <v/>
      </c>
      <c r="I14" s="13" t="str">
        <f>IF(FORM_GEN[[#This Row],[Departure date]]="","",FORM_GEN[[#This Row],[Departure date]])</f>
        <v/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  <c r="Y14" s="33" t="str" cm="1">
        <f t="array" ref="Y14">IF(FORM_COMP[[#This Row],[Arrival date]:[Arrival date]]="","",IF(AND(FORM_COMP[[#This Row],[Arrival date]:[Arrival date]]&lt;=Y$12,FORM_COMP[[#This Row],[Departure date]:[Departure date]]&gt;Y$12),"YES","NO"))</f>
        <v/>
      </c>
      <c r="Z14" s="33" t="str" cm="1">
        <f t="array" ref="Z14">IF(FORM_COMP[[#This Row],[Arrival date]:[Arrival date]]="","",IF(AND(FORM_COMP[[#This Row],[Arrival date]:[Arrival date]]&lt;=Z$12,FORM_COMP[[#This Row],[Departure date]:[Departure date]]&gt;Z$12),"YES","NO"))</f>
        <v/>
      </c>
      <c r="AA14" s="33" t="str" cm="1">
        <f t="array" ref="AA14">IF(FORM_COMP[[#This Row],[Arrival date]:[Arrival date]]="","",IF(AND(FORM_COMP[[#This Row],[Arrival date]:[Arrival date]]&lt;=AA$12,FORM_COMP[[#This Row],[Departure date]:[Departure date]]&gt;AA$12),"YES","NO"))</f>
        <v/>
      </c>
      <c r="AB14" s="33" t="str" cm="1">
        <f t="array" ref="AB14">IF(FORM_COMP[[#This Row],[Arrival date]:[Arrival date]]="","",IF(AND(FORM_COMP[[#This Row],[Arrival date]:[Arrival date]]&lt;=AB$12,FORM_COMP[[#This Row],[Departure date]:[Departure date]]&gt;AB$12),"YES","NO"))</f>
        <v/>
      </c>
      <c r="AC14" s="33" t="str" cm="1">
        <f t="array" ref="AC14">IF(FORM_COMP[[#This Row],[Arrival date]:[Arrival date]]="","",IF(AND(FORM_COMP[[#This Row],[Arrival date]:[Arrival date]]&lt;=AC$12,FORM_COMP[[#This Row],[Departure date]:[Departure date]]&gt;AC$12),"YES","NO"))</f>
        <v/>
      </c>
      <c r="AD14" s="33" t="str" cm="1">
        <f t="array" ref="AD14">IF(FORM_COMP[[#This Row],[Arrival date]:[Arrival date]]="","",IF(AND(FORM_COMP[[#This Row],[Arrival date]:[Arrival date]]&lt;=AD$12,FORM_COMP[[#This Row],[Departure date]:[Departure date]]&gt;AD$12),"YES","NO"))</f>
        <v/>
      </c>
      <c r="AE14" s="33" t="str" cm="1">
        <f t="array" ref="AE14">IF(FORM_COMP[[#This Row],[Arrival date]:[Arrival date]]="","",IF(AND(FORM_COMP[[#This Row],[Arrival date]:[Arrival date]]&lt;=AE$12,FORM_COMP[[#This Row],[Departure date]:[Departure date]]&gt;AE$12),"YES","NO"))</f>
        <v/>
      </c>
      <c r="AF14" s="33"/>
      <c r="AG14" s="33" t="str" cm="1">
        <f t="array" ref="AG1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4" s="33" t="str" cm="1">
        <f t="array" ref="AH1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4" s="33" t="str" cm="1">
        <f t="array" ref="AI1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4" s="33" t="str" cm="1">
        <f t="array" ref="AJ1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4" s="33" t="str" cm="1">
        <f t="array" ref="AK1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4" s="33" t="str" cm="1">
        <f t="array" ref="AL1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4" s="33" t="str" cm="1">
        <f t="array" ref="AM1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5" spans="1:39">
      <c r="B1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]]=""),"O",IF(COUNTIF(AG15:AM15,"ND")&gt;0.5,"R",IF(COUNTIF(FORM_COMP[[#This Row],[27/01/2025]:[02/02/2025]],"")=COUNTIF(Y15:AE15,"NO"),"G","R")))))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2" t="str">
        <f>IF(FORM_GEN[[#This Row],[Function]]="","",FORM_GEN[[#This Row],[Function]])</f>
        <v/>
      </c>
      <c r="H15" s="13" t="str">
        <f>IF(FORM_GEN[[#This Row],[Arrival date]]="","",FORM_GEN[[#This Row],[Arrival date]])</f>
        <v/>
      </c>
      <c r="I15" s="13" t="str">
        <f>IF(FORM_GEN[[#This Row],[Departure date]]="","",FORM_GEN[[#This Row],[Departure date]])</f>
        <v/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4"/>
      <c r="Y15" s="33" t="str" cm="1">
        <f t="array" ref="Y15">IF(FORM_COMP[[#This Row],[Arrival date]:[Arrival date]]="","",IF(AND(FORM_COMP[[#This Row],[Arrival date]:[Arrival date]]&lt;=Y$12,FORM_COMP[[#This Row],[Departure date]:[Departure date]]&gt;Y$12),"YES","NO"))</f>
        <v/>
      </c>
      <c r="Z15" s="33" t="str" cm="1">
        <f t="array" ref="Z15">IF(FORM_COMP[[#This Row],[Arrival date]:[Arrival date]]="","",IF(AND(FORM_COMP[[#This Row],[Arrival date]:[Arrival date]]&lt;=Z$12,FORM_COMP[[#This Row],[Departure date]:[Departure date]]&gt;Z$12),"YES","NO"))</f>
        <v/>
      </c>
      <c r="AA15" s="33" t="str" cm="1">
        <f t="array" ref="AA15">IF(FORM_COMP[[#This Row],[Arrival date]:[Arrival date]]="","",IF(AND(FORM_COMP[[#This Row],[Arrival date]:[Arrival date]]&lt;=AA$12,FORM_COMP[[#This Row],[Departure date]:[Departure date]]&gt;AA$12),"YES","NO"))</f>
        <v/>
      </c>
      <c r="AB15" s="33" t="str" cm="1">
        <f t="array" ref="AB15">IF(FORM_COMP[[#This Row],[Arrival date]:[Arrival date]]="","",IF(AND(FORM_COMP[[#This Row],[Arrival date]:[Arrival date]]&lt;=AB$12,FORM_COMP[[#This Row],[Departure date]:[Departure date]]&gt;AB$12),"YES","NO"))</f>
        <v/>
      </c>
      <c r="AC15" s="33" t="str" cm="1">
        <f t="array" ref="AC15">IF(FORM_COMP[[#This Row],[Arrival date]:[Arrival date]]="","",IF(AND(FORM_COMP[[#This Row],[Arrival date]:[Arrival date]]&lt;=AC$12,FORM_COMP[[#This Row],[Departure date]:[Departure date]]&gt;AC$12),"YES","NO"))</f>
        <v/>
      </c>
      <c r="AD15" s="33" t="str" cm="1">
        <f t="array" ref="AD15">IF(FORM_COMP[[#This Row],[Arrival date]:[Arrival date]]="","",IF(AND(FORM_COMP[[#This Row],[Arrival date]:[Arrival date]]&lt;=AD$12,FORM_COMP[[#This Row],[Departure date]:[Departure date]]&gt;AD$12),"YES","NO"))</f>
        <v/>
      </c>
      <c r="AE15" s="33" t="str" cm="1">
        <f t="array" ref="AE15">IF(FORM_COMP[[#This Row],[Arrival date]:[Arrival date]]="","",IF(AND(FORM_COMP[[#This Row],[Arrival date]:[Arrival date]]&lt;=AE$12,FORM_COMP[[#This Row],[Departure date]:[Departure date]]&gt;AE$12),"YES","NO"))</f>
        <v/>
      </c>
      <c r="AF15" s="33"/>
      <c r="AG15" s="33" t="str" cm="1">
        <f t="array" ref="AG1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5" s="33" t="str" cm="1">
        <f t="array" ref="AH1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5" s="33" t="str" cm="1">
        <f t="array" ref="AI1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5" s="33" t="str" cm="1">
        <f t="array" ref="AJ1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5" s="33" t="str" cm="1">
        <f t="array" ref="AK1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5" s="33" t="str" cm="1">
        <f t="array" ref="AL1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5" s="33" t="str" cm="1">
        <f t="array" ref="AM1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6" spans="1:39">
      <c r="B1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]]=""),"O",IF(COUNTIF(AG16:AM16,"ND")&gt;0.5,"R",IF(COUNTIF(FORM_COMP[[#This Row],[27/01/2025]:[02/02/2025]],"")=COUNTIF(Y16:AE16,"NO"),"G","R")))))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2" t="str">
        <f>IF(FORM_GEN[[#This Row],[Function]]="","",FORM_GEN[[#This Row],[Function]])</f>
        <v/>
      </c>
      <c r="H16" s="13" t="str">
        <f>IF(FORM_GEN[[#This Row],[Arrival date]]="","",FORM_GEN[[#This Row],[Arrival date]])</f>
        <v/>
      </c>
      <c r="I16" s="13" t="str">
        <f>IF(FORM_GEN[[#This Row],[Departure date]]="","",FORM_GEN[[#This Row],[Departure date]])</f>
        <v/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4"/>
      <c r="Y16" s="33" t="str" cm="1">
        <f t="array" ref="Y16">IF(FORM_COMP[[#This Row],[Arrival date]:[Arrival date]]="","",IF(AND(FORM_COMP[[#This Row],[Arrival date]:[Arrival date]]&lt;=Y$12,FORM_COMP[[#This Row],[Departure date]:[Departure date]]&gt;Y$12),"YES","NO"))</f>
        <v/>
      </c>
      <c r="Z16" s="33" t="str" cm="1">
        <f t="array" ref="Z16">IF(FORM_COMP[[#This Row],[Arrival date]:[Arrival date]]="","",IF(AND(FORM_COMP[[#This Row],[Arrival date]:[Arrival date]]&lt;=Z$12,FORM_COMP[[#This Row],[Departure date]:[Departure date]]&gt;Z$12),"YES","NO"))</f>
        <v/>
      </c>
      <c r="AA16" s="33" t="str" cm="1">
        <f t="array" ref="AA16">IF(FORM_COMP[[#This Row],[Arrival date]:[Arrival date]]="","",IF(AND(FORM_COMP[[#This Row],[Arrival date]:[Arrival date]]&lt;=AA$12,FORM_COMP[[#This Row],[Departure date]:[Departure date]]&gt;AA$12),"YES","NO"))</f>
        <v/>
      </c>
      <c r="AB16" s="33" t="str" cm="1">
        <f t="array" ref="AB16">IF(FORM_COMP[[#This Row],[Arrival date]:[Arrival date]]="","",IF(AND(FORM_COMP[[#This Row],[Arrival date]:[Arrival date]]&lt;=AB$12,FORM_COMP[[#This Row],[Departure date]:[Departure date]]&gt;AB$12),"YES","NO"))</f>
        <v/>
      </c>
      <c r="AC16" s="33" t="str" cm="1">
        <f t="array" ref="AC16">IF(FORM_COMP[[#This Row],[Arrival date]:[Arrival date]]="","",IF(AND(FORM_COMP[[#This Row],[Arrival date]:[Arrival date]]&lt;=AC$12,FORM_COMP[[#This Row],[Departure date]:[Departure date]]&gt;AC$12),"YES","NO"))</f>
        <v/>
      </c>
      <c r="AD16" s="33" t="str" cm="1">
        <f t="array" ref="AD16">IF(FORM_COMP[[#This Row],[Arrival date]:[Arrival date]]="","",IF(AND(FORM_COMP[[#This Row],[Arrival date]:[Arrival date]]&lt;=AD$12,FORM_COMP[[#This Row],[Departure date]:[Departure date]]&gt;AD$12),"YES","NO"))</f>
        <v/>
      </c>
      <c r="AE16" s="33" t="str" cm="1">
        <f t="array" ref="AE16">IF(FORM_COMP[[#This Row],[Arrival date]:[Arrival date]]="","",IF(AND(FORM_COMP[[#This Row],[Arrival date]:[Arrival date]]&lt;=AE$12,FORM_COMP[[#This Row],[Departure date]:[Departure date]]&gt;AE$12),"YES","NO"))</f>
        <v/>
      </c>
      <c r="AF16" s="33"/>
      <c r="AG16" s="33" t="str" cm="1">
        <f t="array" ref="AG1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6" s="33" t="str" cm="1">
        <f t="array" ref="AH1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6" s="33" t="str" cm="1">
        <f t="array" ref="AI1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6" s="33" t="str" cm="1">
        <f t="array" ref="AJ1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6" s="33" t="str" cm="1">
        <f t="array" ref="AK1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6" s="33" t="str" cm="1">
        <f t="array" ref="AL1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6" s="33" t="str" cm="1">
        <f t="array" ref="AM1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7" spans="2:39">
      <c r="B1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]]=""),"O",IF(COUNTIF(AG17:AM17,"ND")&gt;0.5,"R",IF(COUNTIF(FORM_COMP[[#This Row],[27/01/2025]:[02/02/2025]],"")=COUNTIF(Y17:AE17,"NO"),"G","R")))))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2" t="str">
        <f>IF(FORM_GEN[[#This Row],[Function]]="","",FORM_GEN[[#This Row],[Function]])</f>
        <v/>
      </c>
      <c r="H17" s="13" t="str">
        <f>IF(FORM_GEN[[#This Row],[Arrival date]]="","",FORM_GEN[[#This Row],[Arrival date]])</f>
        <v/>
      </c>
      <c r="I17" s="13" t="str">
        <f>IF(FORM_GEN[[#This Row],[Departure date]]="","",FORM_GEN[[#This Row],[Departure date]])</f>
        <v/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4"/>
      <c r="Y17" s="33" t="str" cm="1">
        <f t="array" ref="Y17">IF(FORM_COMP[[#This Row],[Arrival date]:[Arrival date]]="","",IF(AND(FORM_COMP[[#This Row],[Arrival date]:[Arrival date]]&lt;=Y$12,FORM_COMP[[#This Row],[Departure date]:[Departure date]]&gt;Y$12),"YES","NO"))</f>
        <v/>
      </c>
      <c r="Z17" s="33" t="str" cm="1">
        <f t="array" ref="Z17">IF(FORM_COMP[[#This Row],[Arrival date]:[Arrival date]]="","",IF(AND(FORM_COMP[[#This Row],[Arrival date]:[Arrival date]]&lt;=Z$12,FORM_COMP[[#This Row],[Departure date]:[Departure date]]&gt;Z$12),"YES","NO"))</f>
        <v/>
      </c>
      <c r="AA17" s="33" t="str" cm="1">
        <f t="array" ref="AA17">IF(FORM_COMP[[#This Row],[Arrival date]:[Arrival date]]="","",IF(AND(FORM_COMP[[#This Row],[Arrival date]:[Arrival date]]&lt;=AA$12,FORM_COMP[[#This Row],[Departure date]:[Departure date]]&gt;AA$12),"YES","NO"))</f>
        <v/>
      </c>
      <c r="AB17" s="33" t="str" cm="1">
        <f t="array" ref="AB17">IF(FORM_COMP[[#This Row],[Arrival date]:[Arrival date]]="","",IF(AND(FORM_COMP[[#This Row],[Arrival date]:[Arrival date]]&lt;=AB$12,FORM_COMP[[#This Row],[Departure date]:[Departure date]]&gt;AB$12),"YES","NO"))</f>
        <v/>
      </c>
      <c r="AC17" s="33" t="str" cm="1">
        <f t="array" ref="AC17">IF(FORM_COMP[[#This Row],[Arrival date]:[Arrival date]]="","",IF(AND(FORM_COMP[[#This Row],[Arrival date]:[Arrival date]]&lt;=AC$12,FORM_COMP[[#This Row],[Departure date]:[Departure date]]&gt;AC$12),"YES","NO"))</f>
        <v/>
      </c>
      <c r="AD17" s="33" t="str" cm="1">
        <f t="array" ref="AD17">IF(FORM_COMP[[#This Row],[Arrival date]:[Arrival date]]="","",IF(AND(FORM_COMP[[#This Row],[Arrival date]:[Arrival date]]&lt;=AD$12,FORM_COMP[[#This Row],[Departure date]:[Departure date]]&gt;AD$12),"YES","NO"))</f>
        <v/>
      </c>
      <c r="AE17" s="33" t="str" cm="1">
        <f t="array" ref="AE17">IF(FORM_COMP[[#This Row],[Arrival date]:[Arrival date]]="","",IF(AND(FORM_COMP[[#This Row],[Arrival date]:[Arrival date]]&lt;=AE$12,FORM_COMP[[#This Row],[Departure date]:[Departure date]]&gt;AE$12),"YES","NO"))</f>
        <v/>
      </c>
      <c r="AF17" s="33"/>
      <c r="AG17" s="33" t="str" cm="1">
        <f t="array" ref="AG1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7" s="33" t="str" cm="1">
        <f t="array" ref="AH1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7" s="33" t="str" cm="1">
        <f t="array" ref="AI1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7" s="33" t="str" cm="1">
        <f t="array" ref="AJ1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7" s="33" t="str" cm="1">
        <f t="array" ref="AK1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7" s="33" t="str" cm="1">
        <f t="array" ref="AL1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7" s="33" t="str" cm="1">
        <f t="array" ref="AM1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8" spans="2:39">
      <c r="B1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]]=""),"O",IF(COUNTIF(AG18:AM18,"ND")&gt;0.5,"R",IF(COUNTIF(FORM_COMP[[#This Row],[27/01/2025]:[02/02/2025]],"")=COUNTIF(Y18:AE18,"NO"),"G","R")))))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2" t="str">
        <f>IF(FORM_GEN[[#This Row],[Function]]="","",FORM_GEN[[#This Row],[Function]])</f>
        <v/>
      </c>
      <c r="H18" s="13" t="str">
        <f>IF(FORM_GEN[[#This Row],[Arrival date]]="","",FORM_GEN[[#This Row],[Arrival date]])</f>
        <v/>
      </c>
      <c r="I18" s="13" t="str">
        <f>IF(FORM_GEN[[#This Row],[Departure date]]="","",FORM_GEN[[#This Row],[Departure date]])</f>
        <v/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4"/>
      <c r="Y18" s="33" t="str" cm="1">
        <f t="array" ref="Y18">IF(FORM_COMP[[#This Row],[Arrival date]:[Arrival date]]="","",IF(AND(FORM_COMP[[#This Row],[Arrival date]:[Arrival date]]&lt;=Y$12,FORM_COMP[[#This Row],[Departure date]:[Departure date]]&gt;Y$12),"YES","NO"))</f>
        <v/>
      </c>
      <c r="Z18" s="33" t="str" cm="1">
        <f t="array" ref="Z18">IF(FORM_COMP[[#This Row],[Arrival date]:[Arrival date]]="","",IF(AND(FORM_COMP[[#This Row],[Arrival date]:[Arrival date]]&lt;=Z$12,FORM_COMP[[#This Row],[Departure date]:[Departure date]]&gt;Z$12),"YES","NO"))</f>
        <v/>
      </c>
      <c r="AA18" s="33" t="str" cm="1">
        <f t="array" ref="AA18">IF(FORM_COMP[[#This Row],[Arrival date]:[Arrival date]]="","",IF(AND(FORM_COMP[[#This Row],[Arrival date]:[Arrival date]]&lt;=AA$12,FORM_COMP[[#This Row],[Departure date]:[Departure date]]&gt;AA$12),"YES","NO"))</f>
        <v/>
      </c>
      <c r="AB18" s="33" t="str" cm="1">
        <f t="array" ref="AB18">IF(FORM_COMP[[#This Row],[Arrival date]:[Arrival date]]="","",IF(AND(FORM_COMP[[#This Row],[Arrival date]:[Arrival date]]&lt;=AB$12,FORM_COMP[[#This Row],[Departure date]:[Departure date]]&gt;AB$12),"YES","NO"))</f>
        <v/>
      </c>
      <c r="AC18" s="33" t="str" cm="1">
        <f t="array" ref="AC18">IF(FORM_COMP[[#This Row],[Arrival date]:[Arrival date]]="","",IF(AND(FORM_COMP[[#This Row],[Arrival date]:[Arrival date]]&lt;=AC$12,FORM_COMP[[#This Row],[Departure date]:[Departure date]]&gt;AC$12),"YES","NO"))</f>
        <v/>
      </c>
      <c r="AD18" s="33" t="str" cm="1">
        <f t="array" ref="AD18">IF(FORM_COMP[[#This Row],[Arrival date]:[Arrival date]]="","",IF(AND(FORM_COMP[[#This Row],[Arrival date]:[Arrival date]]&lt;=AD$12,FORM_COMP[[#This Row],[Departure date]:[Departure date]]&gt;AD$12),"YES","NO"))</f>
        <v/>
      </c>
      <c r="AE18" s="33" t="str" cm="1">
        <f t="array" ref="AE18">IF(FORM_COMP[[#This Row],[Arrival date]:[Arrival date]]="","",IF(AND(FORM_COMP[[#This Row],[Arrival date]:[Arrival date]]&lt;=AE$12,FORM_COMP[[#This Row],[Departure date]:[Departure date]]&gt;AE$12),"YES","NO"))</f>
        <v/>
      </c>
      <c r="AF18" s="33"/>
      <c r="AG18" s="33" t="str" cm="1">
        <f t="array" ref="AG1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8" s="33" t="str" cm="1">
        <f t="array" ref="AH1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8" s="33" t="str" cm="1">
        <f t="array" ref="AI1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8" s="33" t="str" cm="1">
        <f t="array" ref="AJ1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8" s="33" t="str" cm="1">
        <f t="array" ref="AK1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8" s="33" t="str" cm="1">
        <f t="array" ref="AL1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8" s="33" t="str" cm="1">
        <f t="array" ref="AM1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9" spans="2:39">
      <c r="B1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]]=""),"O",IF(COUNTIF(AG19:AM19,"ND")&gt;0.5,"R",IF(COUNTIF(FORM_COMP[[#This Row],[27/01/2025]:[02/02/2025]],"")=COUNTIF(Y19:AE19,"NO"),"G","R")))))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2" t="str">
        <f>IF(FORM_GEN[[#This Row],[Function]]="","",FORM_GEN[[#This Row],[Function]])</f>
        <v/>
      </c>
      <c r="H19" s="13" t="str">
        <f>IF(FORM_GEN[[#This Row],[Arrival date]]="","",FORM_GEN[[#This Row],[Arrival date]])</f>
        <v/>
      </c>
      <c r="I19" s="13" t="str">
        <f>IF(FORM_GEN[[#This Row],[Departure date]]="","",FORM_GEN[[#This Row],[Departure date]])</f>
        <v/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4"/>
      <c r="Y19" s="33" t="str" cm="1">
        <f t="array" ref="Y19">IF(FORM_COMP[[#This Row],[Arrival date]:[Arrival date]]="","",IF(AND(FORM_COMP[[#This Row],[Arrival date]:[Arrival date]]&lt;=Y$12,FORM_COMP[[#This Row],[Departure date]:[Departure date]]&gt;Y$12),"YES","NO"))</f>
        <v/>
      </c>
      <c r="Z19" s="33" t="str" cm="1">
        <f t="array" ref="Z19">IF(FORM_COMP[[#This Row],[Arrival date]:[Arrival date]]="","",IF(AND(FORM_COMP[[#This Row],[Arrival date]:[Arrival date]]&lt;=Z$12,FORM_COMP[[#This Row],[Departure date]:[Departure date]]&gt;Z$12),"YES","NO"))</f>
        <v/>
      </c>
      <c r="AA19" s="33" t="str" cm="1">
        <f t="array" ref="AA19">IF(FORM_COMP[[#This Row],[Arrival date]:[Arrival date]]="","",IF(AND(FORM_COMP[[#This Row],[Arrival date]:[Arrival date]]&lt;=AA$12,FORM_COMP[[#This Row],[Departure date]:[Departure date]]&gt;AA$12),"YES","NO"))</f>
        <v/>
      </c>
      <c r="AB19" s="33" t="str" cm="1">
        <f t="array" ref="AB19">IF(FORM_COMP[[#This Row],[Arrival date]:[Arrival date]]="","",IF(AND(FORM_COMP[[#This Row],[Arrival date]:[Arrival date]]&lt;=AB$12,FORM_COMP[[#This Row],[Departure date]:[Departure date]]&gt;AB$12),"YES","NO"))</f>
        <v/>
      </c>
      <c r="AC19" s="33" t="str" cm="1">
        <f t="array" ref="AC19">IF(FORM_COMP[[#This Row],[Arrival date]:[Arrival date]]="","",IF(AND(FORM_COMP[[#This Row],[Arrival date]:[Arrival date]]&lt;=AC$12,FORM_COMP[[#This Row],[Departure date]:[Departure date]]&gt;AC$12),"YES","NO"))</f>
        <v/>
      </c>
      <c r="AD19" s="33" t="str" cm="1">
        <f t="array" ref="AD19">IF(FORM_COMP[[#This Row],[Arrival date]:[Arrival date]]="","",IF(AND(FORM_COMP[[#This Row],[Arrival date]:[Arrival date]]&lt;=AD$12,FORM_COMP[[#This Row],[Departure date]:[Departure date]]&gt;AD$12),"YES","NO"))</f>
        <v/>
      </c>
      <c r="AE19" s="33" t="str" cm="1">
        <f t="array" ref="AE19">IF(FORM_COMP[[#This Row],[Arrival date]:[Arrival date]]="","",IF(AND(FORM_COMP[[#This Row],[Arrival date]:[Arrival date]]&lt;=AE$12,FORM_COMP[[#This Row],[Departure date]:[Departure date]]&gt;AE$12),"YES","NO"))</f>
        <v/>
      </c>
      <c r="AF19" s="33"/>
      <c r="AG19" s="33" t="str" cm="1">
        <f t="array" ref="AG1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9" s="33" t="str" cm="1">
        <f t="array" ref="AH1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9" s="33" t="str" cm="1">
        <f t="array" ref="AI1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9" s="33" t="str" cm="1">
        <f t="array" ref="AJ1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9" s="33" t="str" cm="1">
        <f t="array" ref="AK1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9" s="33" t="str" cm="1">
        <f t="array" ref="AL1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9" s="33" t="str" cm="1">
        <f t="array" ref="AM1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0" spans="2:39">
      <c r="B2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]]=""),"O",IF(COUNTIF(AG20:AM20,"ND")&gt;0.5,"R",IF(COUNTIF(FORM_COMP[[#This Row],[27/01/2025]:[02/02/2025]],"")=COUNTIF(Y20:AE20,"NO"),"G","R")))))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2" t="str">
        <f>IF(FORM_GEN[[#This Row],[Function]]="","",FORM_GEN[[#This Row],[Function]])</f>
        <v/>
      </c>
      <c r="H20" s="13" t="str">
        <f>IF(FORM_GEN[[#This Row],[Arrival date]]="","",FORM_GEN[[#This Row],[Arrival date]])</f>
        <v/>
      </c>
      <c r="I20" s="13" t="str">
        <f>IF(FORM_GEN[[#This Row],[Departure date]]="","",FORM_GEN[[#This Row],[Departure date]])</f>
        <v/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4"/>
      <c r="Y20" s="33" t="str" cm="1">
        <f t="array" ref="Y20">IF(FORM_COMP[[#This Row],[Arrival date]:[Arrival date]]="","",IF(AND(FORM_COMP[[#This Row],[Arrival date]:[Arrival date]]&lt;=Y$12,FORM_COMP[[#This Row],[Departure date]:[Departure date]]&gt;Y$12),"YES","NO"))</f>
        <v/>
      </c>
      <c r="Z20" s="33" t="str" cm="1">
        <f t="array" ref="Z20">IF(FORM_COMP[[#This Row],[Arrival date]:[Arrival date]]="","",IF(AND(FORM_COMP[[#This Row],[Arrival date]:[Arrival date]]&lt;=Z$12,FORM_COMP[[#This Row],[Departure date]:[Departure date]]&gt;Z$12),"YES","NO"))</f>
        <v/>
      </c>
      <c r="AA20" s="33" t="str" cm="1">
        <f t="array" ref="AA20">IF(FORM_COMP[[#This Row],[Arrival date]:[Arrival date]]="","",IF(AND(FORM_COMP[[#This Row],[Arrival date]:[Arrival date]]&lt;=AA$12,FORM_COMP[[#This Row],[Departure date]:[Departure date]]&gt;AA$12),"YES","NO"))</f>
        <v/>
      </c>
      <c r="AB20" s="33" t="str" cm="1">
        <f t="array" ref="AB20">IF(FORM_COMP[[#This Row],[Arrival date]:[Arrival date]]="","",IF(AND(FORM_COMP[[#This Row],[Arrival date]:[Arrival date]]&lt;=AB$12,FORM_COMP[[#This Row],[Departure date]:[Departure date]]&gt;AB$12),"YES","NO"))</f>
        <v/>
      </c>
      <c r="AC20" s="33" t="str" cm="1">
        <f t="array" ref="AC20">IF(FORM_COMP[[#This Row],[Arrival date]:[Arrival date]]="","",IF(AND(FORM_COMP[[#This Row],[Arrival date]:[Arrival date]]&lt;=AC$12,FORM_COMP[[#This Row],[Departure date]:[Departure date]]&gt;AC$12),"YES","NO"))</f>
        <v/>
      </c>
      <c r="AD20" s="33" t="str" cm="1">
        <f t="array" ref="AD20">IF(FORM_COMP[[#This Row],[Arrival date]:[Arrival date]]="","",IF(AND(FORM_COMP[[#This Row],[Arrival date]:[Arrival date]]&lt;=AD$12,FORM_COMP[[#This Row],[Departure date]:[Departure date]]&gt;AD$12),"YES","NO"))</f>
        <v/>
      </c>
      <c r="AE20" s="33" t="str" cm="1">
        <f t="array" ref="AE20">IF(FORM_COMP[[#This Row],[Arrival date]:[Arrival date]]="","",IF(AND(FORM_COMP[[#This Row],[Arrival date]:[Arrival date]]&lt;=AE$12,FORM_COMP[[#This Row],[Departure date]:[Departure date]]&gt;AE$12),"YES","NO"))</f>
        <v/>
      </c>
      <c r="AF20" s="33"/>
      <c r="AG20" s="33" t="str" cm="1">
        <f t="array" ref="AG2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0" s="33" t="str" cm="1">
        <f t="array" ref="AH2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0" s="33" t="str" cm="1">
        <f t="array" ref="AI2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0" s="33" t="str" cm="1">
        <f t="array" ref="AJ2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0" s="33" t="str" cm="1">
        <f t="array" ref="AK2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0" s="33" t="str" cm="1">
        <f t="array" ref="AL2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0" s="33" t="str" cm="1">
        <f t="array" ref="AM2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1" spans="2:39">
      <c r="B2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]]=""),"O",IF(COUNTIF(AG21:AM21,"ND")&gt;0.5,"R",IF(COUNTIF(FORM_COMP[[#This Row],[27/01/2025]:[02/02/2025]],"")=COUNTIF(Y21:AE21,"NO"),"G","R")))))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2" t="str">
        <f>IF(FORM_GEN[[#This Row],[Function]]="","",FORM_GEN[[#This Row],[Function]])</f>
        <v/>
      </c>
      <c r="H21" s="13" t="str">
        <f>IF(FORM_GEN[[#This Row],[Arrival date]]="","",FORM_GEN[[#This Row],[Arrival date]])</f>
        <v/>
      </c>
      <c r="I21" s="13" t="str">
        <f>IF(FORM_GEN[[#This Row],[Departure date]]="","",FORM_GEN[[#This Row],[Departure date]])</f>
        <v/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4"/>
      <c r="Y21" s="33" t="str" cm="1">
        <f t="array" ref="Y21">IF(FORM_COMP[[#This Row],[Arrival date]:[Arrival date]]="","",IF(AND(FORM_COMP[[#This Row],[Arrival date]:[Arrival date]]&lt;=Y$12,FORM_COMP[[#This Row],[Departure date]:[Departure date]]&gt;Y$12),"YES","NO"))</f>
        <v/>
      </c>
      <c r="Z21" s="33" t="str" cm="1">
        <f t="array" ref="Z21">IF(FORM_COMP[[#This Row],[Arrival date]:[Arrival date]]="","",IF(AND(FORM_COMP[[#This Row],[Arrival date]:[Arrival date]]&lt;=Z$12,FORM_COMP[[#This Row],[Departure date]:[Departure date]]&gt;Z$12),"YES","NO"))</f>
        <v/>
      </c>
      <c r="AA21" s="33" t="str" cm="1">
        <f t="array" ref="AA21">IF(FORM_COMP[[#This Row],[Arrival date]:[Arrival date]]="","",IF(AND(FORM_COMP[[#This Row],[Arrival date]:[Arrival date]]&lt;=AA$12,FORM_COMP[[#This Row],[Departure date]:[Departure date]]&gt;AA$12),"YES","NO"))</f>
        <v/>
      </c>
      <c r="AB21" s="33" t="str" cm="1">
        <f t="array" ref="AB21">IF(FORM_COMP[[#This Row],[Arrival date]:[Arrival date]]="","",IF(AND(FORM_COMP[[#This Row],[Arrival date]:[Arrival date]]&lt;=AB$12,FORM_COMP[[#This Row],[Departure date]:[Departure date]]&gt;AB$12),"YES","NO"))</f>
        <v/>
      </c>
      <c r="AC21" s="33" t="str" cm="1">
        <f t="array" ref="AC21">IF(FORM_COMP[[#This Row],[Arrival date]:[Arrival date]]="","",IF(AND(FORM_COMP[[#This Row],[Arrival date]:[Arrival date]]&lt;=AC$12,FORM_COMP[[#This Row],[Departure date]:[Departure date]]&gt;AC$12),"YES","NO"))</f>
        <v/>
      </c>
      <c r="AD21" s="33" t="str" cm="1">
        <f t="array" ref="AD21">IF(FORM_COMP[[#This Row],[Arrival date]:[Arrival date]]="","",IF(AND(FORM_COMP[[#This Row],[Arrival date]:[Arrival date]]&lt;=AD$12,FORM_COMP[[#This Row],[Departure date]:[Departure date]]&gt;AD$12),"YES","NO"))</f>
        <v/>
      </c>
      <c r="AE21" s="33" t="str" cm="1">
        <f t="array" ref="AE21">IF(FORM_COMP[[#This Row],[Arrival date]:[Arrival date]]="","",IF(AND(FORM_COMP[[#This Row],[Arrival date]:[Arrival date]]&lt;=AE$12,FORM_COMP[[#This Row],[Departure date]:[Departure date]]&gt;AE$12),"YES","NO"))</f>
        <v/>
      </c>
      <c r="AF21" s="33"/>
      <c r="AG21" s="33" t="str" cm="1">
        <f t="array" ref="AG2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1" s="33" t="str" cm="1">
        <f t="array" ref="AH2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1" s="33" t="str" cm="1">
        <f t="array" ref="AI2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1" s="33" t="str" cm="1">
        <f t="array" ref="AJ2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1" s="33" t="str" cm="1">
        <f t="array" ref="AK2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1" s="33" t="str" cm="1">
        <f t="array" ref="AL2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1" s="33" t="str" cm="1">
        <f t="array" ref="AM2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2" spans="2:39">
      <c r="B2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]]=""),"O",IF(COUNTIF(AG22:AM22,"ND")&gt;0.5,"R",IF(COUNTIF(FORM_COMP[[#This Row],[27/01/2025]:[02/02/2025]],"")=COUNTIF(Y22:AE22,"NO"),"G","R")))))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2" t="str">
        <f>IF(FORM_GEN[[#This Row],[Function]]="","",FORM_GEN[[#This Row],[Function]])</f>
        <v/>
      </c>
      <c r="H22" s="13" t="str">
        <f>IF(FORM_GEN[[#This Row],[Arrival date]]="","",FORM_GEN[[#This Row],[Arrival date]])</f>
        <v/>
      </c>
      <c r="I22" s="13" t="str">
        <f>IF(FORM_GEN[[#This Row],[Departure date]]="","",FORM_GEN[[#This Row],[Departure date]])</f>
        <v/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33" t="str" cm="1">
        <f t="array" ref="Y22">IF(FORM_COMP[[#This Row],[Arrival date]:[Arrival date]]="","",IF(AND(FORM_COMP[[#This Row],[Arrival date]:[Arrival date]]&lt;=Y$12,FORM_COMP[[#This Row],[Departure date]:[Departure date]]&gt;Y$12),"YES","NO"))</f>
        <v/>
      </c>
      <c r="Z22" s="33" t="str" cm="1">
        <f t="array" ref="Z22">IF(FORM_COMP[[#This Row],[Arrival date]:[Arrival date]]="","",IF(AND(FORM_COMP[[#This Row],[Arrival date]:[Arrival date]]&lt;=Z$12,FORM_COMP[[#This Row],[Departure date]:[Departure date]]&gt;Z$12),"YES","NO"))</f>
        <v/>
      </c>
      <c r="AA22" s="33" t="str" cm="1">
        <f t="array" ref="AA22">IF(FORM_COMP[[#This Row],[Arrival date]:[Arrival date]]="","",IF(AND(FORM_COMP[[#This Row],[Arrival date]:[Arrival date]]&lt;=AA$12,FORM_COMP[[#This Row],[Departure date]:[Departure date]]&gt;AA$12),"YES","NO"))</f>
        <v/>
      </c>
      <c r="AB22" s="33" t="str" cm="1">
        <f t="array" ref="AB22">IF(FORM_COMP[[#This Row],[Arrival date]:[Arrival date]]="","",IF(AND(FORM_COMP[[#This Row],[Arrival date]:[Arrival date]]&lt;=AB$12,FORM_COMP[[#This Row],[Departure date]:[Departure date]]&gt;AB$12),"YES","NO"))</f>
        <v/>
      </c>
      <c r="AC22" s="33" t="str" cm="1">
        <f t="array" ref="AC22">IF(FORM_COMP[[#This Row],[Arrival date]:[Arrival date]]="","",IF(AND(FORM_COMP[[#This Row],[Arrival date]:[Arrival date]]&lt;=AC$12,FORM_COMP[[#This Row],[Departure date]:[Departure date]]&gt;AC$12),"YES","NO"))</f>
        <v/>
      </c>
      <c r="AD22" s="33" t="str" cm="1">
        <f t="array" ref="AD22">IF(FORM_COMP[[#This Row],[Arrival date]:[Arrival date]]="","",IF(AND(FORM_COMP[[#This Row],[Arrival date]:[Arrival date]]&lt;=AD$12,FORM_COMP[[#This Row],[Departure date]:[Departure date]]&gt;AD$12),"YES","NO"))</f>
        <v/>
      </c>
      <c r="AE22" s="33" t="str" cm="1">
        <f t="array" ref="AE22">IF(FORM_COMP[[#This Row],[Arrival date]:[Arrival date]]="","",IF(AND(FORM_COMP[[#This Row],[Arrival date]:[Arrival date]]&lt;=AE$12,FORM_COMP[[#This Row],[Departure date]:[Departure date]]&gt;AE$12),"YES","NO"))</f>
        <v/>
      </c>
      <c r="AF22" s="33"/>
      <c r="AG22" s="33" t="str" cm="1">
        <f t="array" ref="AG2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2" s="33" t="str" cm="1">
        <f t="array" ref="AH2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2" s="33" t="str" cm="1">
        <f t="array" ref="AI2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2" s="33" t="str" cm="1">
        <f t="array" ref="AJ2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2" s="33" t="str" cm="1">
        <f t="array" ref="AK2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2" s="33" t="str" cm="1">
        <f t="array" ref="AL2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2" s="33" t="str" cm="1">
        <f t="array" ref="AM2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3" spans="2:39">
      <c r="B2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]]=""),"O",IF(COUNTIF(AG23:AM23,"ND")&gt;0.5,"R",IF(COUNTIF(FORM_COMP[[#This Row],[27/01/2025]:[02/02/2025]],"")=COUNTIF(Y23:AE23,"NO"),"G","R")))))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2" t="str">
        <f>IF(FORM_GEN[[#This Row],[Function]]="","",FORM_GEN[[#This Row],[Function]])</f>
        <v/>
      </c>
      <c r="H23" s="13" t="str">
        <f>IF(FORM_GEN[[#This Row],[Arrival date]]="","",FORM_GEN[[#This Row],[Arrival date]])</f>
        <v/>
      </c>
      <c r="I23" s="13" t="str">
        <f>IF(FORM_GEN[[#This Row],[Departure date]]="","",FORM_GEN[[#This Row],[Departure date]])</f>
        <v/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4"/>
      <c r="Y23" s="33" t="str" cm="1">
        <f t="array" ref="Y23">IF(FORM_COMP[[#This Row],[Arrival date]:[Arrival date]]="","",IF(AND(FORM_COMP[[#This Row],[Arrival date]:[Arrival date]]&lt;=Y$12,FORM_COMP[[#This Row],[Departure date]:[Departure date]]&gt;Y$12),"YES","NO"))</f>
        <v/>
      </c>
      <c r="Z23" s="33" t="str" cm="1">
        <f t="array" ref="Z23">IF(FORM_COMP[[#This Row],[Arrival date]:[Arrival date]]="","",IF(AND(FORM_COMP[[#This Row],[Arrival date]:[Arrival date]]&lt;=Z$12,FORM_COMP[[#This Row],[Departure date]:[Departure date]]&gt;Z$12),"YES","NO"))</f>
        <v/>
      </c>
      <c r="AA23" s="33" t="str" cm="1">
        <f t="array" ref="AA23">IF(FORM_COMP[[#This Row],[Arrival date]:[Arrival date]]="","",IF(AND(FORM_COMP[[#This Row],[Arrival date]:[Arrival date]]&lt;=AA$12,FORM_COMP[[#This Row],[Departure date]:[Departure date]]&gt;AA$12),"YES","NO"))</f>
        <v/>
      </c>
      <c r="AB23" s="33" t="str" cm="1">
        <f t="array" ref="AB23">IF(FORM_COMP[[#This Row],[Arrival date]:[Arrival date]]="","",IF(AND(FORM_COMP[[#This Row],[Arrival date]:[Arrival date]]&lt;=AB$12,FORM_COMP[[#This Row],[Departure date]:[Departure date]]&gt;AB$12),"YES","NO"))</f>
        <v/>
      </c>
      <c r="AC23" s="33" t="str" cm="1">
        <f t="array" ref="AC23">IF(FORM_COMP[[#This Row],[Arrival date]:[Arrival date]]="","",IF(AND(FORM_COMP[[#This Row],[Arrival date]:[Arrival date]]&lt;=AC$12,FORM_COMP[[#This Row],[Departure date]:[Departure date]]&gt;AC$12),"YES","NO"))</f>
        <v/>
      </c>
      <c r="AD23" s="33" t="str" cm="1">
        <f t="array" ref="AD23">IF(FORM_COMP[[#This Row],[Arrival date]:[Arrival date]]="","",IF(AND(FORM_COMP[[#This Row],[Arrival date]:[Arrival date]]&lt;=AD$12,FORM_COMP[[#This Row],[Departure date]:[Departure date]]&gt;AD$12),"YES","NO"))</f>
        <v/>
      </c>
      <c r="AE23" s="33" t="str" cm="1">
        <f t="array" ref="AE23">IF(FORM_COMP[[#This Row],[Arrival date]:[Arrival date]]="","",IF(AND(FORM_COMP[[#This Row],[Arrival date]:[Arrival date]]&lt;=AE$12,FORM_COMP[[#This Row],[Departure date]:[Departure date]]&gt;AE$12),"YES","NO"))</f>
        <v/>
      </c>
      <c r="AF23" s="33"/>
      <c r="AG23" s="33" t="str" cm="1">
        <f t="array" ref="AG2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3" s="33" t="str" cm="1">
        <f t="array" ref="AH2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3" s="33" t="str" cm="1">
        <f t="array" ref="AI2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3" s="33" t="str" cm="1">
        <f t="array" ref="AJ2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3" s="33" t="str" cm="1">
        <f t="array" ref="AK2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3" s="33" t="str" cm="1">
        <f t="array" ref="AL2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3" s="33" t="str" cm="1">
        <f t="array" ref="AM2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4" spans="2:39">
      <c r="B2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]]=""),"O",IF(COUNTIF(AG24:AM24,"ND")&gt;0.5,"R",IF(COUNTIF(FORM_COMP[[#This Row],[27/01/2025]:[02/02/2025]],"")=COUNTIF(Y24:AE24,"NO"),"G","R")))))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2" t="str">
        <f>IF(FORM_GEN[[#This Row],[Function]]="","",FORM_GEN[[#This Row],[Function]])</f>
        <v/>
      </c>
      <c r="H24" s="13" t="str">
        <f>IF(FORM_GEN[[#This Row],[Arrival date]]="","",FORM_GEN[[#This Row],[Arrival date]])</f>
        <v/>
      </c>
      <c r="I24" s="13" t="str">
        <f>IF(FORM_GEN[[#This Row],[Departure date]]="","",FORM_GEN[[#This Row],[Departure date]])</f>
        <v/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4"/>
      <c r="Y24" s="33" t="str" cm="1">
        <f t="array" ref="Y24">IF(FORM_COMP[[#This Row],[Arrival date]:[Arrival date]]="","",IF(AND(FORM_COMP[[#This Row],[Arrival date]:[Arrival date]]&lt;=Y$12,FORM_COMP[[#This Row],[Departure date]:[Departure date]]&gt;Y$12),"YES","NO"))</f>
        <v/>
      </c>
      <c r="Z24" s="33" t="str" cm="1">
        <f t="array" ref="Z24">IF(FORM_COMP[[#This Row],[Arrival date]:[Arrival date]]="","",IF(AND(FORM_COMP[[#This Row],[Arrival date]:[Arrival date]]&lt;=Z$12,FORM_COMP[[#This Row],[Departure date]:[Departure date]]&gt;Z$12),"YES","NO"))</f>
        <v/>
      </c>
      <c r="AA24" s="33" t="str" cm="1">
        <f t="array" ref="AA24">IF(FORM_COMP[[#This Row],[Arrival date]:[Arrival date]]="","",IF(AND(FORM_COMP[[#This Row],[Arrival date]:[Arrival date]]&lt;=AA$12,FORM_COMP[[#This Row],[Departure date]:[Departure date]]&gt;AA$12),"YES","NO"))</f>
        <v/>
      </c>
      <c r="AB24" s="33" t="str" cm="1">
        <f t="array" ref="AB24">IF(FORM_COMP[[#This Row],[Arrival date]:[Arrival date]]="","",IF(AND(FORM_COMP[[#This Row],[Arrival date]:[Arrival date]]&lt;=AB$12,FORM_COMP[[#This Row],[Departure date]:[Departure date]]&gt;AB$12),"YES","NO"))</f>
        <v/>
      </c>
      <c r="AC24" s="33" t="str" cm="1">
        <f t="array" ref="AC24">IF(FORM_COMP[[#This Row],[Arrival date]:[Arrival date]]="","",IF(AND(FORM_COMP[[#This Row],[Arrival date]:[Arrival date]]&lt;=AC$12,FORM_COMP[[#This Row],[Departure date]:[Departure date]]&gt;AC$12),"YES","NO"))</f>
        <v/>
      </c>
      <c r="AD24" s="33" t="str" cm="1">
        <f t="array" ref="AD24">IF(FORM_COMP[[#This Row],[Arrival date]:[Arrival date]]="","",IF(AND(FORM_COMP[[#This Row],[Arrival date]:[Arrival date]]&lt;=AD$12,FORM_COMP[[#This Row],[Departure date]:[Departure date]]&gt;AD$12),"YES","NO"))</f>
        <v/>
      </c>
      <c r="AE24" s="33" t="str" cm="1">
        <f t="array" ref="AE24">IF(FORM_COMP[[#This Row],[Arrival date]:[Arrival date]]="","",IF(AND(FORM_COMP[[#This Row],[Arrival date]:[Arrival date]]&lt;=AE$12,FORM_COMP[[#This Row],[Departure date]:[Departure date]]&gt;AE$12),"YES","NO"))</f>
        <v/>
      </c>
      <c r="AF24" s="33"/>
      <c r="AG24" s="33" t="str" cm="1">
        <f t="array" ref="AG2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4" s="33" t="str" cm="1">
        <f t="array" ref="AH2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4" s="33" t="str" cm="1">
        <f t="array" ref="AI2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4" s="33" t="str" cm="1">
        <f t="array" ref="AJ2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4" s="33" t="str" cm="1">
        <f t="array" ref="AK2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4" s="33" t="str" cm="1">
        <f t="array" ref="AL2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4" s="33" t="str" cm="1">
        <f t="array" ref="AM2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5" spans="2:39">
      <c r="B2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]]=""),"O",IF(COUNTIF(AG25:AM25,"ND")&gt;0.5,"R",IF(COUNTIF(FORM_COMP[[#This Row],[27/01/2025]:[02/02/2025]],"")=COUNTIF(Y25:AE25,"NO"),"G","R")))))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2" t="str">
        <f>IF(FORM_GEN[[#This Row],[Function]]="","",FORM_GEN[[#This Row],[Function]])</f>
        <v/>
      </c>
      <c r="H25" s="13" t="str">
        <f>IF(FORM_GEN[[#This Row],[Arrival date]]="","",FORM_GEN[[#This Row],[Arrival date]])</f>
        <v/>
      </c>
      <c r="I25" s="13" t="str">
        <f>IF(FORM_GEN[[#This Row],[Departure date]]="","",FORM_GEN[[#This Row],[Departure date]])</f>
        <v/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4"/>
      <c r="Y25" s="33" t="str" cm="1">
        <f t="array" ref="Y25">IF(FORM_COMP[[#This Row],[Arrival date]:[Arrival date]]="","",IF(AND(FORM_COMP[[#This Row],[Arrival date]:[Arrival date]]&lt;=Y$12,FORM_COMP[[#This Row],[Departure date]:[Departure date]]&gt;Y$12),"YES","NO"))</f>
        <v/>
      </c>
      <c r="Z25" s="33" t="str" cm="1">
        <f t="array" ref="Z25">IF(FORM_COMP[[#This Row],[Arrival date]:[Arrival date]]="","",IF(AND(FORM_COMP[[#This Row],[Arrival date]:[Arrival date]]&lt;=Z$12,FORM_COMP[[#This Row],[Departure date]:[Departure date]]&gt;Z$12),"YES","NO"))</f>
        <v/>
      </c>
      <c r="AA25" s="33" t="str" cm="1">
        <f t="array" ref="AA25">IF(FORM_COMP[[#This Row],[Arrival date]:[Arrival date]]="","",IF(AND(FORM_COMP[[#This Row],[Arrival date]:[Arrival date]]&lt;=AA$12,FORM_COMP[[#This Row],[Departure date]:[Departure date]]&gt;AA$12),"YES","NO"))</f>
        <v/>
      </c>
      <c r="AB25" s="33" t="str" cm="1">
        <f t="array" ref="AB25">IF(FORM_COMP[[#This Row],[Arrival date]:[Arrival date]]="","",IF(AND(FORM_COMP[[#This Row],[Arrival date]:[Arrival date]]&lt;=AB$12,FORM_COMP[[#This Row],[Departure date]:[Departure date]]&gt;AB$12),"YES","NO"))</f>
        <v/>
      </c>
      <c r="AC25" s="33" t="str" cm="1">
        <f t="array" ref="AC25">IF(FORM_COMP[[#This Row],[Arrival date]:[Arrival date]]="","",IF(AND(FORM_COMP[[#This Row],[Arrival date]:[Arrival date]]&lt;=AC$12,FORM_COMP[[#This Row],[Departure date]:[Departure date]]&gt;AC$12),"YES","NO"))</f>
        <v/>
      </c>
      <c r="AD25" s="33" t="str" cm="1">
        <f t="array" ref="AD25">IF(FORM_COMP[[#This Row],[Arrival date]:[Arrival date]]="","",IF(AND(FORM_COMP[[#This Row],[Arrival date]:[Arrival date]]&lt;=AD$12,FORM_COMP[[#This Row],[Departure date]:[Departure date]]&gt;AD$12),"YES","NO"))</f>
        <v/>
      </c>
      <c r="AE25" s="33" t="str" cm="1">
        <f t="array" ref="AE25">IF(FORM_COMP[[#This Row],[Arrival date]:[Arrival date]]="","",IF(AND(FORM_COMP[[#This Row],[Arrival date]:[Arrival date]]&lt;=AE$12,FORM_COMP[[#This Row],[Departure date]:[Departure date]]&gt;AE$12),"YES","NO"))</f>
        <v/>
      </c>
      <c r="AF25" s="33"/>
      <c r="AG25" s="33" t="str" cm="1">
        <f t="array" ref="AG2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5" s="33" t="str" cm="1">
        <f t="array" ref="AH2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5" s="33" t="str" cm="1">
        <f t="array" ref="AI2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5" s="33" t="str" cm="1">
        <f t="array" ref="AJ2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5" s="33" t="str" cm="1">
        <f t="array" ref="AK2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5" s="33" t="str" cm="1">
        <f t="array" ref="AL2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5" s="33" t="str" cm="1">
        <f t="array" ref="AM2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6" spans="2:39">
      <c r="B2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]]=""),"O",IF(COUNTIF(AG26:AM26,"ND")&gt;0.5,"R",IF(COUNTIF(FORM_COMP[[#This Row],[27/01/2025]:[02/02/2025]],"")=COUNTIF(Y26:AE26,"NO"),"G","R")))))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2" t="str">
        <f>IF(FORM_GEN[[#This Row],[Function]]="","",FORM_GEN[[#This Row],[Function]])</f>
        <v/>
      </c>
      <c r="H26" s="13" t="str">
        <f>IF(FORM_GEN[[#This Row],[Arrival date]]="","",FORM_GEN[[#This Row],[Arrival date]])</f>
        <v/>
      </c>
      <c r="I26" s="13" t="str">
        <f>IF(FORM_GEN[[#This Row],[Departure date]]="","",FORM_GEN[[#This Row],[Departure date]])</f>
        <v/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/>
      <c r="Y26" s="33" t="str" cm="1">
        <f t="array" ref="Y26">IF(FORM_COMP[[#This Row],[Arrival date]:[Arrival date]]="","",IF(AND(FORM_COMP[[#This Row],[Arrival date]:[Arrival date]]&lt;=Y$12,FORM_COMP[[#This Row],[Departure date]:[Departure date]]&gt;Y$12),"YES","NO"))</f>
        <v/>
      </c>
      <c r="Z26" s="33" t="str" cm="1">
        <f t="array" ref="Z26">IF(FORM_COMP[[#This Row],[Arrival date]:[Arrival date]]="","",IF(AND(FORM_COMP[[#This Row],[Arrival date]:[Arrival date]]&lt;=Z$12,FORM_COMP[[#This Row],[Departure date]:[Departure date]]&gt;Z$12),"YES","NO"))</f>
        <v/>
      </c>
      <c r="AA26" s="33" t="str" cm="1">
        <f t="array" ref="AA26">IF(FORM_COMP[[#This Row],[Arrival date]:[Arrival date]]="","",IF(AND(FORM_COMP[[#This Row],[Arrival date]:[Arrival date]]&lt;=AA$12,FORM_COMP[[#This Row],[Departure date]:[Departure date]]&gt;AA$12),"YES","NO"))</f>
        <v/>
      </c>
      <c r="AB26" s="33" t="str" cm="1">
        <f t="array" ref="AB26">IF(FORM_COMP[[#This Row],[Arrival date]:[Arrival date]]="","",IF(AND(FORM_COMP[[#This Row],[Arrival date]:[Arrival date]]&lt;=AB$12,FORM_COMP[[#This Row],[Departure date]:[Departure date]]&gt;AB$12),"YES","NO"))</f>
        <v/>
      </c>
      <c r="AC26" s="33" t="str" cm="1">
        <f t="array" ref="AC26">IF(FORM_COMP[[#This Row],[Arrival date]:[Arrival date]]="","",IF(AND(FORM_COMP[[#This Row],[Arrival date]:[Arrival date]]&lt;=AC$12,FORM_COMP[[#This Row],[Departure date]:[Departure date]]&gt;AC$12),"YES","NO"))</f>
        <v/>
      </c>
      <c r="AD26" s="33" t="str" cm="1">
        <f t="array" ref="AD26">IF(FORM_COMP[[#This Row],[Arrival date]:[Arrival date]]="","",IF(AND(FORM_COMP[[#This Row],[Arrival date]:[Arrival date]]&lt;=AD$12,FORM_COMP[[#This Row],[Departure date]:[Departure date]]&gt;AD$12),"YES","NO"))</f>
        <v/>
      </c>
      <c r="AE26" s="33" t="str" cm="1">
        <f t="array" ref="AE26">IF(FORM_COMP[[#This Row],[Arrival date]:[Arrival date]]="","",IF(AND(FORM_COMP[[#This Row],[Arrival date]:[Arrival date]]&lt;=AE$12,FORM_COMP[[#This Row],[Departure date]:[Departure date]]&gt;AE$12),"YES","NO"))</f>
        <v/>
      </c>
      <c r="AF26" s="33"/>
      <c r="AG26" s="33" t="str" cm="1">
        <f t="array" ref="AG2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6" s="33" t="str" cm="1">
        <f t="array" ref="AH2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6" s="33" t="str" cm="1">
        <f t="array" ref="AI2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6" s="33" t="str" cm="1">
        <f t="array" ref="AJ2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6" s="33" t="str" cm="1">
        <f t="array" ref="AK2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6" s="33" t="str" cm="1">
        <f t="array" ref="AL2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6" s="33" t="str" cm="1">
        <f t="array" ref="AM2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7" spans="2:39">
      <c r="B2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]]=""),"O",IF(COUNTIF(AG27:AM27,"ND")&gt;0.5,"R",IF(COUNTIF(FORM_COMP[[#This Row],[27/01/2025]:[02/02/2025]],"")=COUNTIF(Y27:AE27,"NO"),"G","R")))))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2" t="str">
        <f>IF(FORM_GEN[[#This Row],[Function]]="","",FORM_GEN[[#This Row],[Function]])</f>
        <v/>
      </c>
      <c r="H27" s="13" t="str">
        <f>IF(FORM_GEN[[#This Row],[Arrival date]]="","",FORM_GEN[[#This Row],[Arrival date]])</f>
        <v/>
      </c>
      <c r="I27" s="13" t="str">
        <f>IF(FORM_GEN[[#This Row],[Departure date]]="","",FORM_GEN[[#This Row],[Departure date]])</f>
        <v/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4"/>
      <c r="Y27" s="33" t="str" cm="1">
        <f t="array" ref="Y27">IF(FORM_COMP[[#This Row],[Arrival date]:[Arrival date]]="","",IF(AND(FORM_COMP[[#This Row],[Arrival date]:[Arrival date]]&lt;=Y$12,FORM_COMP[[#This Row],[Departure date]:[Departure date]]&gt;Y$12),"YES","NO"))</f>
        <v/>
      </c>
      <c r="Z27" s="33" t="str" cm="1">
        <f t="array" ref="Z27">IF(FORM_COMP[[#This Row],[Arrival date]:[Arrival date]]="","",IF(AND(FORM_COMP[[#This Row],[Arrival date]:[Arrival date]]&lt;=Z$12,FORM_COMP[[#This Row],[Departure date]:[Departure date]]&gt;Z$12),"YES","NO"))</f>
        <v/>
      </c>
      <c r="AA27" s="33" t="str" cm="1">
        <f t="array" ref="AA27">IF(FORM_COMP[[#This Row],[Arrival date]:[Arrival date]]="","",IF(AND(FORM_COMP[[#This Row],[Arrival date]:[Arrival date]]&lt;=AA$12,FORM_COMP[[#This Row],[Departure date]:[Departure date]]&gt;AA$12),"YES","NO"))</f>
        <v/>
      </c>
      <c r="AB27" s="33" t="str" cm="1">
        <f t="array" ref="AB27">IF(FORM_COMP[[#This Row],[Arrival date]:[Arrival date]]="","",IF(AND(FORM_COMP[[#This Row],[Arrival date]:[Arrival date]]&lt;=AB$12,FORM_COMP[[#This Row],[Departure date]:[Departure date]]&gt;AB$12),"YES","NO"))</f>
        <v/>
      </c>
      <c r="AC27" s="33" t="str" cm="1">
        <f t="array" ref="AC27">IF(FORM_COMP[[#This Row],[Arrival date]:[Arrival date]]="","",IF(AND(FORM_COMP[[#This Row],[Arrival date]:[Arrival date]]&lt;=AC$12,FORM_COMP[[#This Row],[Departure date]:[Departure date]]&gt;AC$12),"YES","NO"))</f>
        <v/>
      </c>
      <c r="AD27" s="33" t="str" cm="1">
        <f t="array" ref="AD27">IF(FORM_COMP[[#This Row],[Arrival date]:[Arrival date]]="","",IF(AND(FORM_COMP[[#This Row],[Arrival date]:[Arrival date]]&lt;=AD$12,FORM_COMP[[#This Row],[Departure date]:[Departure date]]&gt;AD$12),"YES","NO"))</f>
        <v/>
      </c>
      <c r="AE27" s="33" t="str" cm="1">
        <f t="array" ref="AE27">IF(FORM_COMP[[#This Row],[Arrival date]:[Arrival date]]="","",IF(AND(FORM_COMP[[#This Row],[Arrival date]:[Arrival date]]&lt;=AE$12,FORM_COMP[[#This Row],[Departure date]:[Departure date]]&gt;AE$12),"YES","NO"))</f>
        <v/>
      </c>
      <c r="AF27" s="33"/>
      <c r="AG27" s="33" t="str" cm="1">
        <f t="array" ref="AG2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7" s="33" t="str" cm="1">
        <f t="array" ref="AH2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7" s="33" t="str" cm="1">
        <f t="array" ref="AI2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7" s="33" t="str" cm="1">
        <f t="array" ref="AJ2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7" s="33" t="str" cm="1">
        <f t="array" ref="AK2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7" s="33" t="str" cm="1">
        <f t="array" ref="AL2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7" s="33" t="str" cm="1">
        <f t="array" ref="AM2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8" spans="2:39">
      <c r="B2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]]=""),"O",IF(COUNTIF(AG28:AM28,"ND")&gt;0.5,"R",IF(COUNTIF(FORM_COMP[[#This Row],[27/01/2025]:[02/02/2025]],"")=COUNTIF(Y28:AE28,"NO"),"G","R")))))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2" t="str">
        <f>IF(FORM_GEN[[#This Row],[Function]]="","",FORM_GEN[[#This Row],[Function]])</f>
        <v/>
      </c>
      <c r="H28" s="13" t="str">
        <f>IF(FORM_GEN[[#This Row],[Arrival date]]="","",FORM_GEN[[#This Row],[Arrival date]])</f>
        <v/>
      </c>
      <c r="I28" s="13" t="str">
        <f>IF(FORM_GEN[[#This Row],[Departure date]]="","",FORM_GEN[[#This Row],[Departure date]])</f>
        <v/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4"/>
      <c r="Y28" s="33" t="str" cm="1">
        <f t="array" ref="Y28">IF(FORM_COMP[[#This Row],[Arrival date]:[Arrival date]]="","",IF(AND(FORM_COMP[[#This Row],[Arrival date]:[Arrival date]]&lt;=Y$12,FORM_COMP[[#This Row],[Departure date]:[Departure date]]&gt;Y$12),"YES","NO"))</f>
        <v/>
      </c>
      <c r="Z28" s="33" t="str" cm="1">
        <f t="array" ref="Z28">IF(FORM_COMP[[#This Row],[Arrival date]:[Arrival date]]="","",IF(AND(FORM_COMP[[#This Row],[Arrival date]:[Arrival date]]&lt;=Z$12,FORM_COMP[[#This Row],[Departure date]:[Departure date]]&gt;Z$12),"YES","NO"))</f>
        <v/>
      </c>
      <c r="AA28" s="33" t="str" cm="1">
        <f t="array" ref="AA28">IF(FORM_COMP[[#This Row],[Arrival date]:[Arrival date]]="","",IF(AND(FORM_COMP[[#This Row],[Arrival date]:[Arrival date]]&lt;=AA$12,FORM_COMP[[#This Row],[Departure date]:[Departure date]]&gt;AA$12),"YES","NO"))</f>
        <v/>
      </c>
      <c r="AB28" s="33" t="str" cm="1">
        <f t="array" ref="AB28">IF(FORM_COMP[[#This Row],[Arrival date]:[Arrival date]]="","",IF(AND(FORM_COMP[[#This Row],[Arrival date]:[Arrival date]]&lt;=AB$12,FORM_COMP[[#This Row],[Departure date]:[Departure date]]&gt;AB$12),"YES","NO"))</f>
        <v/>
      </c>
      <c r="AC28" s="33" t="str" cm="1">
        <f t="array" ref="AC28">IF(FORM_COMP[[#This Row],[Arrival date]:[Arrival date]]="","",IF(AND(FORM_COMP[[#This Row],[Arrival date]:[Arrival date]]&lt;=AC$12,FORM_COMP[[#This Row],[Departure date]:[Departure date]]&gt;AC$12),"YES","NO"))</f>
        <v/>
      </c>
      <c r="AD28" s="33" t="str" cm="1">
        <f t="array" ref="AD28">IF(FORM_COMP[[#This Row],[Arrival date]:[Arrival date]]="","",IF(AND(FORM_COMP[[#This Row],[Arrival date]:[Arrival date]]&lt;=AD$12,FORM_COMP[[#This Row],[Departure date]:[Departure date]]&gt;AD$12),"YES","NO"))</f>
        <v/>
      </c>
      <c r="AE28" s="33" t="str" cm="1">
        <f t="array" ref="AE28">IF(FORM_COMP[[#This Row],[Arrival date]:[Arrival date]]="","",IF(AND(FORM_COMP[[#This Row],[Arrival date]:[Arrival date]]&lt;=AE$12,FORM_COMP[[#This Row],[Departure date]:[Departure date]]&gt;AE$12),"YES","NO"))</f>
        <v/>
      </c>
      <c r="AF28" s="33"/>
      <c r="AG28" s="33" t="str" cm="1">
        <f t="array" ref="AG2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8" s="33" t="str" cm="1">
        <f t="array" ref="AH2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8" s="33" t="str" cm="1">
        <f t="array" ref="AI2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8" s="33" t="str" cm="1">
        <f t="array" ref="AJ2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8" s="33" t="str" cm="1">
        <f t="array" ref="AK2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8" s="33" t="str" cm="1">
        <f t="array" ref="AL2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8" s="33" t="str" cm="1">
        <f t="array" ref="AM2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9" spans="2:39">
      <c r="B2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]]=""),"O",IF(COUNTIF(AG29:AM29,"ND")&gt;0.5,"R",IF(COUNTIF(FORM_COMP[[#This Row],[27/01/2025]:[02/02/2025]],"")=COUNTIF(Y29:AE29,"NO"),"G","R")))))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2" t="str">
        <f>IF(FORM_GEN[[#This Row],[Function]]="","",FORM_GEN[[#This Row],[Function]])</f>
        <v/>
      </c>
      <c r="H29" s="13" t="str">
        <f>IF(FORM_GEN[[#This Row],[Arrival date]]="","",FORM_GEN[[#This Row],[Arrival date]])</f>
        <v/>
      </c>
      <c r="I29" s="13" t="str">
        <f>IF(FORM_GEN[[#This Row],[Departure date]]="","",FORM_GEN[[#This Row],[Departure date]])</f>
        <v/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"/>
      <c r="Y29" s="33" t="str" cm="1">
        <f t="array" ref="Y29">IF(FORM_COMP[[#This Row],[Arrival date]:[Arrival date]]="","",IF(AND(FORM_COMP[[#This Row],[Arrival date]:[Arrival date]]&lt;=Y$12,FORM_COMP[[#This Row],[Departure date]:[Departure date]]&gt;Y$12),"YES","NO"))</f>
        <v/>
      </c>
      <c r="Z29" s="33" t="str" cm="1">
        <f t="array" ref="Z29">IF(FORM_COMP[[#This Row],[Arrival date]:[Arrival date]]="","",IF(AND(FORM_COMP[[#This Row],[Arrival date]:[Arrival date]]&lt;=Z$12,FORM_COMP[[#This Row],[Departure date]:[Departure date]]&gt;Z$12),"YES","NO"))</f>
        <v/>
      </c>
      <c r="AA29" s="33" t="str" cm="1">
        <f t="array" ref="AA29">IF(FORM_COMP[[#This Row],[Arrival date]:[Arrival date]]="","",IF(AND(FORM_COMP[[#This Row],[Arrival date]:[Arrival date]]&lt;=AA$12,FORM_COMP[[#This Row],[Departure date]:[Departure date]]&gt;AA$12),"YES","NO"))</f>
        <v/>
      </c>
      <c r="AB29" s="33" t="str" cm="1">
        <f t="array" ref="AB29">IF(FORM_COMP[[#This Row],[Arrival date]:[Arrival date]]="","",IF(AND(FORM_COMP[[#This Row],[Arrival date]:[Arrival date]]&lt;=AB$12,FORM_COMP[[#This Row],[Departure date]:[Departure date]]&gt;AB$12),"YES","NO"))</f>
        <v/>
      </c>
      <c r="AC29" s="33" t="str" cm="1">
        <f t="array" ref="AC29">IF(FORM_COMP[[#This Row],[Arrival date]:[Arrival date]]="","",IF(AND(FORM_COMP[[#This Row],[Arrival date]:[Arrival date]]&lt;=AC$12,FORM_COMP[[#This Row],[Departure date]:[Departure date]]&gt;AC$12),"YES","NO"))</f>
        <v/>
      </c>
      <c r="AD29" s="33" t="str" cm="1">
        <f t="array" ref="AD29">IF(FORM_COMP[[#This Row],[Arrival date]:[Arrival date]]="","",IF(AND(FORM_COMP[[#This Row],[Arrival date]:[Arrival date]]&lt;=AD$12,FORM_COMP[[#This Row],[Departure date]:[Departure date]]&gt;AD$12),"YES","NO"))</f>
        <v/>
      </c>
      <c r="AE29" s="33" t="str" cm="1">
        <f t="array" ref="AE29">IF(FORM_COMP[[#This Row],[Arrival date]:[Arrival date]]="","",IF(AND(FORM_COMP[[#This Row],[Arrival date]:[Arrival date]]&lt;=AE$12,FORM_COMP[[#This Row],[Departure date]:[Departure date]]&gt;AE$12),"YES","NO"))</f>
        <v/>
      </c>
      <c r="AF29" s="33"/>
      <c r="AG29" s="33" t="str" cm="1">
        <f t="array" ref="AG2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9" s="33" t="str" cm="1">
        <f t="array" ref="AH2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9" s="33" t="str" cm="1">
        <f t="array" ref="AI2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9" s="33" t="str" cm="1">
        <f t="array" ref="AJ2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9" s="33" t="str" cm="1">
        <f t="array" ref="AK2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9" s="33" t="str" cm="1">
        <f t="array" ref="AL2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9" s="33" t="str" cm="1">
        <f t="array" ref="AM2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0" spans="2:39">
      <c r="B3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]]=""),"O",IF(COUNTIF(AG30:AM30,"ND")&gt;0.5,"R",IF(COUNTIF(FORM_COMP[[#This Row],[27/01/2025]:[02/02/2025]],"")=COUNTIF(Y30:AE30,"NO"),"G","R")))))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2" t="str">
        <f>IF(FORM_GEN[[#This Row],[Function]]="","",FORM_GEN[[#This Row],[Function]])</f>
        <v/>
      </c>
      <c r="H30" s="13" t="str">
        <f>IF(FORM_GEN[[#This Row],[Arrival date]]="","",FORM_GEN[[#This Row],[Arrival date]])</f>
        <v/>
      </c>
      <c r="I30" s="13" t="str">
        <f>IF(FORM_GEN[[#This Row],[Departure date]]="","",FORM_GEN[[#This Row],[Departure date]])</f>
        <v/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33" t="str" cm="1">
        <f t="array" ref="Y30">IF(FORM_COMP[[#This Row],[Arrival date]:[Arrival date]]="","",IF(AND(FORM_COMP[[#This Row],[Arrival date]:[Arrival date]]&lt;=Y$12,FORM_COMP[[#This Row],[Departure date]:[Departure date]]&gt;Y$12),"YES","NO"))</f>
        <v/>
      </c>
      <c r="Z30" s="33" t="str" cm="1">
        <f t="array" ref="Z30">IF(FORM_COMP[[#This Row],[Arrival date]:[Arrival date]]="","",IF(AND(FORM_COMP[[#This Row],[Arrival date]:[Arrival date]]&lt;=Z$12,FORM_COMP[[#This Row],[Departure date]:[Departure date]]&gt;Z$12),"YES","NO"))</f>
        <v/>
      </c>
      <c r="AA30" s="33" t="str" cm="1">
        <f t="array" ref="AA30">IF(FORM_COMP[[#This Row],[Arrival date]:[Arrival date]]="","",IF(AND(FORM_COMP[[#This Row],[Arrival date]:[Arrival date]]&lt;=AA$12,FORM_COMP[[#This Row],[Departure date]:[Departure date]]&gt;AA$12),"YES","NO"))</f>
        <v/>
      </c>
      <c r="AB30" s="33" t="str" cm="1">
        <f t="array" ref="AB30">IF(FORM_COMP[[#This Row],[Arrival date]:[Arrival date]]="","",IF(AND(FORM_COMP[[#This Row],[Arrival date]:[Arrival date]]&lt;=AB$12,FORM_COMP[[#This Row],[Departure date]:[Departure date]]&gt;AB$12),"YES","NO"))</f>
        <v/>
      </c>
      <c r="AC30" s="33" t="str" cm="1">
        <f t="array" ref="AC30">IF(FORM_COMP[[#This Row],[Arrival date]:[Arrival date]]="","",IF(AND(FORM_COMP[[#This Row],[Arrival date]:[Arrival date]]&lt;=AC$12,FORM_COMP[[#This Row],[Departure date]:[Departure date]]&gt;AC$12),"YES","NO"))</f>
        <v/>
      </c>
      <c r="AD30" s="33" t="str" cm="1">
        <f t="array" ref="AD30">IF(FORM_COMP[[#This Row],[Arrival date]:[Arrival date]]="","",IF(AND(FORM_COMP[[#This Row],[Arrival date]:[Arrival date]]&lt;=AD$12,FORM_COMP[[#This Row],[Departure date]:[Departure date]]&gt;AD$12),"YES","NO"))</f>
        <v/>
      </c>
      <c r="AE30" s="33" t="str" cm="1">
        <f t="array" ref="AE30">IF(FORM_COMP[[#This Row],[Arrival date]:[Arrival date]]="","",IF(AND(FORM_COMP[[#This Row],[Arrival date]:[Arrival date]]&lt;=AE$12,FORM_COMP[[#This Row],[Departure date]:[Departure date]]&gt;AE$12),"YES","NO"))</f>
        <v/>
      </c>
      <c r="AF30" s="33"/>
      <c r="AG30" s="33" t="str" cm="1">
        <f t="array" ref="AG3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0" s="33" t="str" cm="1">
        <f t="array" ref="AH3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0" s="33" t="str" cm="1">
        <f t="array" ref="AI3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0" s="33" t="str" cm="1">
        <f t="array" ref="AJ3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0" s="33" t="str" cm="1">
        <f t="array" ref="AK3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0" s="33" t="str" cm="1">
        <f t="array" ref="AL3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0" s="33" t="str" cm="1">
        <f t="array" ref="AM3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1" spans="2:39">
      <c r="B3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]]=""),"O",IF(COUNTIF(AG31:AM31,"ND")&gt;0.5,"R",IF(COUNTIF(FORM_COMP[[#This Row],[27/01/2025]:[02/02/2025]],"")=COUNTIF(Y31:AE31,"NO"),"G","R")))))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2" t="str">
        <f>IF(FORM_GEN[[#This Row],[Function]]="","",FORM_GEN[[#This Row],[Function]])</f>
        <v/>
      </c>
      <c r="H31" s="13" t="str">
        <f>IF(FORM_GEN[[#This Row],[Arrival date]]="","",FORM_GEN[[#This Row],[Arrival date]])</f>
        <v/>
      </c>
      <c r="I31" s="13" t="str">
        <f>IF(FORM_GEN[[#This Row],[Departure date]]="","",FORM_GEN[[#This Row],[Departure date]])</f>
        <v/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4"/>
      <c r="Y31" s="33" t="str" cm="1">
        <f t="array" ref="Y31">IF(FORM_COMP[[#This Row],[Arrival date]:[Arrival date]]="","",IF(AND(FORM_COMP[[#This Row],[Arrival date]:[Arrival date]]&lt;=Y$12,FORM_COMP[[#This Row],[Departure date]:[Departure date]]&gt;Y$12),"YES","NO"))</f>
        <v/>
      </c>
      <c r="Z31" s="33" t="str" cm="1">
        <f t="array" ref="Z31">IF(FORM_COMP[[#This Row],[Arrival date]:[Arrival date]]="","",IF(AND(FORM_COMP[[#This Row],[Arrival date]:[Arrival date]]&lt;=Z$12,FORM_COMP[[#This Row],[Departure date]:[Departure date]]&gt;Z$12),"YES","NO"))</f>
        <v/>
      </c>
      <c r="AA31" s="33" t="str" cm="1">
        <f t="array" ref="AA31">IF(FORM_COMP[[#This Row],[Arrival date]:[Arrival date]]="","",IF(AND(FORM_COMP[[#This Row],[Arrival date]:[Arrival date]]&lt;=AA$12,FORM_COMP[[#This Row],[Departure date]:[Departure date]]&gt;AA$12),"YES","NO"))</f>
        <v/>
      </c>
      <c r="AB31" s="33" t="str" cm="1">
        <f t="array" ref="AB31">IF(FORM_COMP[[#This Row],[Arrival date]:[Arrival date]]="","",IF(AND(FORM_COMP[[#This Row],[Arrival date]:[Arrival date]]&lt;=AB$12,FORM_COMP[[#This Row],[Departure date]:[Departure date]]&gt;AB$12),"YES","NO"))</f>
        <v/>
      </c>
      <c r="AC31" s="33" t="str" cm="1">
        <f t="array" ref="AC31">IF(FORM_COMP[[#This Row],[Arrival date]:[Arrival date]]="","",IF(AND(FORM_COMP[[#This Row],[Arrival date]:[Arrival date]]&lt;=AC$12,FORM_COMP[[#This Row],[Departure date]:[Departure date]]&gt;AC$12),"YES","NO"))</f>
        <v/>
      </c>
      <c r="AD31" s="33" t="str" cm="1">
        <f t="array" ref="AD31">IF(FORM_COMP[[#This Row],[Arrival date]:[Arrival date]]="","",IF(AND(FORM_COMP[[#This Row],[Arrival date]:[Arrival date]]&lt;=AD$12,FORM_COMP[[#This Row],[Departure date]:[Departure date]]&gt;AD$12),"YES","NO"))</f>
        <v/>
      </c>
      <c r="AE31" s="33" t="str" cm="1">
        <f t="array" ref="AE31">IF(FORM_COMP[[#This Row],[Arrival date]:[Arrival date]]="","",IF(AND(FORM_COMP[[#This Row],[Arrival date]:[Arrival date]]&lt;=AE$12,FORM_COMP[[#This Row],[Departure date]:[Departure date]]&gt;AE$12),"YES","NO"))</f>
        <v/>
      </c>
      <c r="AF31" s="33"/>
      <c r="AG31" s="33" t="str" cm="1">
        <f t="array" ref="AG3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1" s="33" t="str" cm="1">
        <f t="array" ref="AH3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1" s="33" t="str" cm="1">
        <f t="array" ref="AI3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1" s="33" t="str" cm="1">
        <f t="array" ref="AJ3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1" s="33" t="str" cm="1">
        <f t="array" ref="AK3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1" s="33" t="str" cm="1">
        <f t="array" ref="AL3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1" s="33" t="str" cm="1">
        <f t="array" ref="AM3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2" spans="2:39">
      <c r="B3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]]=""),"O",IF(COUNTIF(AG32:AM32,"ND")&gt;0.5,"R",IF(COUNTIF(FORM_COMP[[#This Row],[27/01/2025]:[02/02/2025]],"")=COUNTIF(Y32:AE32,"NO"),"G","R")))))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2" t="str">
        <f>IF(FORM_GEN[[#This Row],[Function]]="","",FORM_GEN[[#This Row],[Function]])</f>
        <v/>
      </c>
      <c r="H32" s="13" t="str">
        <f>IF(FORM_GEN[[#This Row],[Arrival date]]="","",FORM_GEN[[#This Row],[Arrival date]])</f>
        <v/>
      </c>
      <c r="I32" s="13" t="str">
        <f>IF(FORM_GEN[[#This Row],[Departure date]]="","",FORM_GEN[[#This Row],[Departure date]])</f>
        <v/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4"/>
      <c r="Y32" s="33" t="str" cm="1">
        <f t="array" ref="Y32">IF(FORM_COMP[[#This Row],[Arrival date]:[Arrival date]]="","",IF(AND(FORM_COMP[[#This Row],[Arrival date]:[Arrival date]]&lt;=Y$12,FORM_COMP[[#This Row],[Departure date]:[Departure date]]&gt;Y$12),"YES","NO"))</f>
        <v/>
      </c>
      <c r="Z32" s="33" t="str" cm="1">
        <f t="array" ref="Z32">IF(FORM_COMP[[#This Row],[Arrival date]:[Arrival date]]="","",IF(AND(FORM_COMP[[#This Row],[Arrival date]:[Arrival date]]&lt;=Z$12,FORM_COMP[[#This Row],[Departure date]:[Departure date]]&gt;Z$12),"YES","NO"))</f>
        <v/>
      </c>
      <c r="AA32" s="33" t="str" cm="1">
        <f t="array" ref="AA32">IF(FORM_COMP[[#This Row],[Arrival date]:[Arrival date]]="","",IF(AND(FORM_COMP[[#This Row],[Arrival date]:[Arrival date]]&lt;=AA$12,FORM_COMP[[#This Row],[Departure date]:[Departure date]]&gt;AA$12),"YES","NO"))</f>
        <v/>
      </c>
      <c r="AB32" s="33" t="str" cm="1">
        <f t="array" ref="AB32">IF(FORM_COMP[[#This Row],[Arrival date]:[Arrival date]]="","",IF(AND(FORM_COMP[[#This Row],[Arrival date]:[Arrival date]]&lt;=AB$12,FORM_COMP[[#This Row],[Departure date]:[Departure date]]&gt;AB$12),"YES","NO"))</f>
        <v/>
      </c>
      <c r="AC32" s="33" t="str" cm="1">
        <f t="array" ref="AC32">IF(FORM_COMP[[#This Row],[Arrival date]:[Arrival date]]="","",IF(AND(FORM_COMP[[#This Row],[Arrival date]:[Arrival date]]&lt;=AC$12,FORM_COMP[[#This Row],[Departure date]:[Departure date]]&gt;AC$12),"YES","NO"))</f>
        <v/>
      </c>
      <c r="AD32" s="33" t="str" cm="1">
        <f t="array" ref="AD32">IF(FORM_COMP[[#This Row],[Arrival date]:[Arrival date]]="","",IF(AND(FORM_COMP[[#This Row],[Arrival date]:[Arrival date]]&lt;=AD$12,FORM_COMP[[#This Row],[Departure date]:[Departure date]]&gt;AD$12),"YES","NO"))</f>
        <v/>
      </c>
      <c r="AE32" s="33" t="str" cm="1">
        <f t="array" ref="AE32">IF(FORM_COMP[[#This Row],[Arrival date]:[Arrival date]]="","",IF(AND(FORM_COMP[[#This Row],[Arrival date]:[Arrival date]]&lt;=AE$12,FORM_COMP[[#This Row],[Departure date]:[Departure date]]&gt;AE$12),"YES","NO"))</f>
        <v/>
      </c>
      <c r="AF32" s="33"/>
      <c r="AG32" s="33" t="str" cm="1">
        <f t="array" ref="AG3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2" s="33" t="str" cm="1">
        <f t="array" ref="AH3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2" s="33" t="str" cm="1">
        <f t="array" ref="AI3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2" s="33" t="str" cm="1">
        <f t="array" ref="AJ3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2" s="33" t="str" cm="1">
        <f t="array" ref="AK3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2" s="33" t="str" cm="1">
        <f t="array" ref="AL3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2" s="33" t="str" cm="1">
        <f t="array" ref="AM3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3" spans="2:39">
      <c r="B3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]]=""),"O",IF(COUNTIF(AG33:AM33,"ND")&gt;0.5,"R",IF(COUNTIF(FORM_COMP[[#This Row],[27/01/2025]:[02/02/2025]],"")=COUNTIF(Y33:AE33,"NO"),"G","R")))))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2" t="str">
        <f>IF(FORM_GEN[[#This Row],[Function]]="","",FORM_GEN[[#This Row],[Function]])</f>
        <v/>
      </c>
      <c r="H33" s="13" t="str">
        <f>IF(FORM_GEN[[#This Row],[Arrival date]]="","",FORM_GEN[[#This Row],[Arrival date]])</f>
        <v/>
      </c>
      <c r="I33" s="13" t="str">
        <f>IF(FORM_GEN[[#This Row],[Departure date]]="","",FORM_GEN[[#This Row],[Departure date]])</f>
        <v/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4"/>
      <c r="Y33" s="33" t="str" cm="1">
        <f t="array" ref="Y33">IF(FORM_COMP[[#This Row],[Arrival date]:[Arrival date]]="","",IF(AND(FORM_COMP[[#This Row],[Arrival date]:[Arrival date]]&lt;=Y$12,FORM_COMP[[#This Row],[Departure date]:[Departure date]]&gt;Y$12),"YES","NO"))</f>
        <v/>
      </c>
      <c r="Z33" s="33" t="str" cm="1">
        <f t="array" ref="Z33">IF(FORM_COMP[[#This Row],[Arrival date]:[Arrival date]]="","",IF(AND(FORM_COMP[[#This Row],[Arrival date]:[Arrival date]]&lt;=Z$12,FORM_COMP[[#This Row],[Departure date]:[Departure date]]&gt;Z$12),"YES","NO"))</f>
        <v/>
      </c>
      <c r="AA33" s="33" t="str" cm="1">
        <f t="array" ref="AA33">IF(FORM_COMP[[#This Row],[Arrival date]:[Arrival date]]="","",IF(AND(FORM_COMP[[#This Row],[Arrival date]:[Arrival date]]&lt;=AA$12,FORM_COMP[[#This Row],[Departure date]:[Departure date]]&gt;AA$12),"YES","NO"))</f>
        <v/>
      </c>
      <c r="AB33" s="33" t="str" cm="1">
        <f t="array" ref="AB33">IF(FORM_COMP[[#This Row],[Arrival date]:[Arrival date]]="","",IF(AND(FORM_COMP[[#This Row],[Arrival date]:[Arrival date]]&lt;=AB$12,FORM_COMP[[#This Row],[Departure date]:[Departure date]]&gt;AB$12),"YES","NO"))</f>
        <v/>
      </c>
      <c r="AC33" s="33" t="str" cm="1">
        <f t="array" ref="AC33">IF(FORM_COMP[[#This Row],[Arrival date]:[Arrival date]]="","",IF(AND(FORM_COMP[[#This Row],[Arrival date]:[Arrival date]]&lt;=AC$12,FORM_COMP[[#This Row],[Departure date]:[Departure date]]&gt;AC$12),"YES","NO"))</f>
        <v/>
      </c>
      <c r="AD33" s="33" t="str" cm="1">
        <f t="array" ref="AD33">IF(FORM_COMP[[#This Row],[Arrival date]:[Arrival date]]="","",IF(AND(FORM_COMP[[#This Row],[Arrival date]:[Arrival date]]&lt;=AD$12,FORM_COMP[[#This Row],[Departure date]:[Departure date]]&gt;AD$12),"YES","NO"))</f>
        <v/>
      </c>
      <c r="AE33" s="33" t="str" cm="1">
        <f t="array" ref="AE33">IF(FORM_COMP[[#This Row],[Arrival date]:[Arrival date]]="","",IF(AND(FORM_COMP[[#This Row],[Arrival date]:[Arrival date]]&lt;=AE$12,FORM_COMP[[#This Row],[Departure date]:[Departure date]]&gt;AE$12),"YES","NO"))</f>
        <v/>
      </c>
      <c r="AF33" s="33"/>
      <c r="AG33" s="33" t="str" cm="1">
        <f t="array" ref="AG3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3" s="33" t="str" cm="1">
        <f t="array" ref="AH3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3" s="33" t="str" cm="1">
        <f t="array" ref="AI3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3" s="33" t="str" cm="1">
        <f t="array" ref="AJ3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3" s="33" t="str" cm="1">
        <f t="array" ref="AK3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3" s="33" t="str" cm="1">
        <f t="array" ref="AL3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3" s="33" t="str" cm="1">
        <f t="array" ref="AM3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4" spans="2:39">
      <c r="B3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]]=""),"O",IF(COUNTIF(AG34:AM34,"ND")&gt;0.5,"R",IF(COUNTIF(FORM_COMP[[#This Row],[27/01/2025]:[02/02/2025]],"")=COUNTIF(Y34:AE34,"NO"),"G","R")))))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2" t="str">
        <f>IF(FORM_GEN[[#This Row],[Function]]="","",FORM_GEN[[#This Row],[Function]])</f>
        <v/>
      </c>
      <c r="H34" s="13" t="str">
        <f>IF(FORM_GEN[[#This Row],[Arrival date]]="","",FORM_GEN[[#This Row],[Arrival date]])</f>
        <v/>
      </c>
      <c r="I34" s="13" t="str">
        <f>IF(FORM_GEN[[#This Row],[Departure date]]="","",FORM_GEN[[#This Row],[Departure date]])</f>
        <v/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4"/>
      <c r="Y34" s="33" t="str" cm="1">
        <f t="array" ref="Y34">IF(FORM_COMP[[#This Row],[Arrival date]:[Arrival date]]="","",IF(AND(FORM_COMP[[#This Row],[Arrival date]:[Arrival date]]&lt;=Y$12,FORM_COMP[[#This Row],[Departure date]:[Departure date]]&gt;Y$12),"YES","NO"))</f>
        <v/>
      </c>
      <c r="Z34" s="33" t="str" cm="1">
        <f t="array" ref="Z34">IF(FORM_COMP[[#This Row],[Arrival date]:[Arrival date]]="","",IF(AND(FORM_COMP[[#This Row],[Arrival date]:[Arrival date]]&lt;=Z$12,FORM_COMP[[#This Row],[Departure date]:[Departure date]]&gt;Z$12),"YES","NO"))</f>
        <v/>
      </c>
      <c r="AA34" s="33" t="str" cm="1">
        <f t="array" ref="AA34">IF(FORM_COMP[[#This Row],[Arrival date]:[Arrival date]]="","",IF(AND(FORM_COMP[[#This Row],[Arrival date]:[Arrival date]]&lt;=AA$12,FORM_COMP[[#This Row],[Departure date]:[Departure date]]&gt;AA$12),"YES","NO"))</f>
        <v/>
      </c>
      <c r="AB34" s="33" t="str" cm="1">
        <f t="array" ref="AB34">IF(FORM_COMP[[#This Row],[Arrival date]:[Arrival date]]="","",IF(AND(FORM_COMP[[#This Row],[Arrival date]:[Arrival date]]&lt;=AB$12,FORM_COMP[[#This Row],[Departure date]:[Departure date]]&gt;AB$12),"YES","NO"))</f>
        <v/>
      </c>
      <c r="AC34" s="33" t="str" cm="1">
        <f t="array" ref="AC34">IF(FORM_COMP[[#This Row],[Arrival date]:[Arrival date]]="","",IF(AND(FORM_COMP[[#This Row],[Arrival date]:[Arrival date]]&lt;=AC$12,FORM_COMP[[#This Row],[Departure date]:[Departure date]]&gt;AC$12),"YES","NO"))</f>
        <v/>
      </c>
      <c r="AD34" s="33" t="str" cm="1">
        <f t="array" ref="AD34">IF(FORM_COMP[[#This Row],[Arrival date]:[Arrival date]]="","",IF(AND(FORM_COMP[[#This Row],[Arrival date]:[Arrival date]]&lt;=AD$12,FORM_COMP[[#This Row],[Departure date]:[Departure date]]&gt;AD$12),"YES","NO"))</f>
        <v/>
      </c>
      <c r="AE34" s="33" t="str" cm="1">
        <f t="array" ref="AE34">IF(FORM_COMP[[#This Row],[Arrival date]:[Arrival date]]="","",IF(AND(FORM_COMP[[#This Row],[Arrival date]:[Arrival date]]&lt;=AE$12,FORM_COMP[[#This Row],[Departure date]:[Departure date]]&gt;AE$12),"YES","NO"))</f>
        <v/>
      </c>
      <c r="AF34" s="33"/>
      <c r="AG34" s="33" t="str" cm="1">
        <f t="array" ref="AG3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4" s="33" t="str" cm="1">
        <f t="array" ref="AH3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4" s="33" t="str" cm="1">
        <f t="array" ref="AI3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4" s="33" t="str" cm="1">
        <f t="array" ref="AJ3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4" s="33" t="str" cm="1">
        <f t="array" ref="AK3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4" s="33" t="str" cm="1">
        <f t="array" ref="AL3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4" s="33" t="str" cm="1">
        <f t="array" ref="AM3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5" spans="2:39">
      <c r="B3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]]=""),"O",IF(COUNTIF(AG35:AM35,"ND")&gt;0.5,"R",IF(COUNTIF(FORM_COMP[[#This Row],[27/01/2025]:[02/02/2025]],"")=COUNTIF(Y35:AE35,"NO"),"G","R")))))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2" t="str">
        <f>IF(FORM_GEN[[#This Row],[Function]]="","",FORM_GEN[[#This Row],[Function]])</f>
        <v/>
      </c>
      <c r="H35" s="13" t="str">
        <f>IF(FORM_GEN[[#This Row],[Arrival date]]="","",FORM_GEN[[#This Row],[Arrival date]])</f>
        <v/>
      </c>
      <c r="I35" s="13" t="str">
        <f>IF(FORM_GEN[[#This Row],[Departure date]]="","",FORM_GEN[[#This Row],[Departure date]])</f>
        <v/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4"/>
      <c r="Y35" s="33" t="str" cm="1">
        <f t="array" ref="Y35">IF(FORM_COMP[[#This Row],[Arrival date]:[Arrival date]]="","",IF(AND(FORM_COMP[[#This Row],[Arrival date]:[Arrival date]]&lt;=Y$12,FORM_COMP[[#This Row],[Departure date]:[Departure date]]&gt;Y$12),"YES","NO"))</f>
        <v/>
      </c>
      <c r="Z35" s="33" t="str" cm="1">
        <f t="array" ref="Z35">IF(FORM_COMP[[#This Row],[Arrival date]:[Arrival date]]="","",IF(AND(FORM_COMP[[#This Row],[Arrival date]:[Arrival date]]&lt;=Z$12,FORM_COMP[[#This Row],[Departure date]:[Departure date]]&gt;Z$12),"YES","NO"))</f>
        <v/>
      </c>
      <c r="AA35" s="33" t="str" cm="1">
        <f t="array" ref="AA35">IF(FORM_COMP[[#This Row],[Arrival date]:[Arrival date]]="","",IF(AND(FORM_COMP[[#This Row],[Arrival date]:[Arrival date]]&lt;=AA$12,FORM_COMP[[#This Row],[Departure date]:[Departure date]]&gt;AA$12),"YES","NO"))</f>
        <v/>
      </c>
      <c r="AB35" s="33" t="str" cm="1">
        <f t="array" ref="AB35">IF(FORM_COMP[[#This Row],[Arrival date]:[Arrival date]]="","",IF(AND(FORM_COMP[[#This Row],[Arrival date]:[Arrival date]]&lt;=AB$12,FORM_COMP[[#This Row],[Departure date]:[Departure date]]&gt;AB$12),"YES","NO"))</f>
        <v/>
      </c>
      <c r="AC35" s="33" t="str" cm="1">
        <f t="array" ref="AC35">IF(FORM_COMP[[#This Row],[Arrival date]:[Arrival date]]="","",IF(AND(FORM_COMP[[#This Row],[Arrival date]:[Arrival date]]&lt;=AC$12,FORM_COMP[[#This Row],[Departure date]:[Departure date]]&gt;AC$12),"YES","NO"))</f>
        <v/>
      </c>
      <c r="AD35" s="33" t="str" cm="1">
        <f t="array" ref="AD35">IF(FORM_COMP[[#This Row],[Arrival date]:[Arrival date]]="","",IF(AND(FORM_COMP[[#This Row],[Arrival date]:[Arrival date]]&lt;=AD$12,FORM_COMP[[#This Row],[Departure date]:[Departure date]]&gt;AD$12),"YES","NO"))</f>
        <v/>
      </c>
      <c r="AE35" s="33" t="str" cm="1">
        <f t="array" ref="AE35">IF(FORM_COMP[[#This Row],[Arrival date]:[Arrival date]]="","",IF(AND(FORM_COMP[[#This Row],[Arrival date]:[Arrival date]]&lt;=AE$12,FORM_COMP[[#This Row],[Departure date]:[Departure date]]&gt;AE$12),"YES","NO"))</f>
        <v/>
      </c>
      <c r="AF35" s="33"/>
      <c r="AG35" s="33" t="str" cm="1">
        <f t="array" ref="AG3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5" s="33" t="str" cm="1">
        <f t="array" ref="AH3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5" s="33" t="str" cm="1">
        <f t="array" ref="AI3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5" s="33" t="str" cm="1">
        <f t="array" ref="AJ3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5" s="33" t="str" cm="1">
        <f t="array" ref="AK3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5" s="33" t="str" cm="1">
        <f t="array" ref="AL3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5" s="33" t="str" cm="1">
        <f t="array" ref="AM3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6" spans="2:39">
      <c r="B3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]]=""),"O",IF(COUNTIF(AG36:AM36,"ND")&gt;0.5,"R",IF(COUNTIF(FORM_COMP[[#This Row],[27/01/2025]:[02/02/2025]],"")=COUNTIF(Y36:AE36,"NO"),"G","R")))))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2" t="str">
        <f>IF(FORM_GEN[[#This Row],[Function]]="","",FORM_GEN[[#This Row],[Function]])</f>
        <v/>
      </c>
      <c r="H36" s="13" t="str">
        <f>IF(FORM_GEN[[#This Row],[Arrival date]]="","",FORM_GEN[[#This Row],[Arrival date]])</f>
        <v/>
      </c>
      <c r="I36" s="13" t="str">
        <f>IF(FORM_GEN[[#This Row],[Departure date]]="","",FORM_GEN[[#This Row],[Departure date]])</f>
        <v/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4"/>
      <c r="Y36" s="33" t="str" cm="1">
        <f t="array" ref="Y36">IF(FORM_COMP[[#This Row],[Arrival date]:[Arrival date]]="","",IF(AND(FORM_COMP[[#This Row],[Arrival date]:[Arrival date]]&lt;=Y$12,FORM_COMP[[#This Row],[Departure date]:[Departure date]]&gt;Y$12),"YES","NO"))</f>
        <v/>
      </c>
      <c r="Z36" s="33" t="str" cm="1">
        <f t="array" ref="Z36">IF(FORM_COMP[[#This Row],[Arrival date]:[Arrival date]]="","",IF(AND(FORM_COMP[[#This Row],[Arrival date]:[Arrival date]]&lt;=Z$12,FORM_COMP[[#This Row],[Departure date]:[Departure date]]&gt;Z$12),"YES","NO"))</f>
        <v/>
      </c>
      <c r="AA36" s="33" t="str" cm="1">
        <f t="array" ref="AA36">IF(FORM_COMP[[#This Row],[Arrival date]:[Arrival date]]="","",IF(AND(FORM_COMP[[#This Row],[Arrival date]:[Arrival date]]&lt;=AA$12,FORM_COMP[[#This Row],[Departure date]:[Departure date]]&gt;AA$12),"YES","NO"))</f>
        <v/>
      </c>
      <c r="AB36" s="33" t="str" cm="1">
        <f t="array" ref="AB36">IF(FORM_COMP[[#This Row],[Arrival date]:[Arrival date]]="","",IF(AND(FORM_COMP[[#This Row],[Arrival date]:[Arrival date]]&lt;=AB$12,FORM_COMP[[#This Row],[Departure date]:[Departure date]]&gt;AB$12),"YES","NO"))</f>
        <v/>
      </c>
      <c r="AC36" s="33" t="str" cm="1">
        <f t="array" ref="AC36">IF(FORM_COMP[[#This Row],[Arrival date]:[Arrival date]]="","",IF(AND(FORM_COMP[[#This Row],[Arrival date]:[Arrival date]]&lt;=AC$12,FORM_COMP[[#This Row],[Departure date]:[Departure date]]&gt;AC$12),"YES","NO"))</f>
        <v/>
      </c>
      <c r="AD36" s="33" t="str" cm="1">
        <f t="array" ref="AD36">IF(FORM_COMP[[#This Row],[Arrival date]:[Arrival date]]="","",IF(AND(FORM_COMP[[#This Row],[Arrival date]:[Arrival date]]&lt;=AD$12,FORM_COMP[[#This Row],[Departure date]:[Departure date]]&gt;AD$12),"YES","NO"))</f>
        <v/>
      </c>
      <c r="AE36" s="33" t="str" cm="1">
        <f t="array" ref="AE36">IF(FORM_COMP[[#This Row],[Arrival date]:[Arrival date]]="","",IF(AND(FORM_COMP[[#This Row],[Arrival date]:[Arrival date]]&lt;=AE$12,FORM_COMP[[#This Row],[Departure date]:[Departure date]]&gt;AE$12),"YES","NO"))</f>
        <v/>
      </c>
      <c r="AF36" s="33"/>
      <c r="AG36" s="33" t="str" cm="1">
        <f t="array" ref="AG3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6" s="33" t="str" cm="1">
        <f t="array" ref="AH3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6" s="33" t="str" cm="1">
        <f t="array" ref="AI3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6" s="33" t="str" cm="1">
        <f t="array" ref="AJ3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6" s="33" t="str" cm="1">
        <f t="array" ref="AK3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6" s="33" t="str" cm="1">
        <f t="array" ref="AL3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6" s="33" t="str" cm="1">
        <f t="array" ref="AM3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7" spans="2:39">
      <c r="B3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]]=""),"O",IF(COUNTIF(AG37:AM37,"ND")&gt;0.5,"R",IF(COUNTIF(FORM_COMP[[#This Row],[27/01/2025]:[02/02/2025]],"")=COUNTIF(Y37:AE37,"NO"),"G","R")))))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2" t="str">
        <f>IF(FORM_GEN[[#This Row],[Function]]="","",FORM_GEN[[#This Row],[Function]])</f>
        <v/>
      </c>
      <c r="H37" s="13" t="str">
        <f>IF(FORM_GEN[[#This Row],[Arrival date]]="","",FORM_GEN[[#This Row],[Arrival date]])</f>
        <v/>
      </c>
      <c r="I37" s="13" t="str">
        <f>IF(FORM_GEN[[#This Row],[Departure date]]="","",FORM_GEN[[#This Row],[Departure date]])</f>
        <v/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4"/>
      <c r="Y37" s="33" t="str" cm="1">
        <f t="array" ref="Y37">IF(FORM_COMP[[#This Row],[Arrival date]:[Arrival date]]="","",IF(AND(FORM_COMP[[#This Row],[Arrival date]:[Arrival date]]&lt;=Y$12,FORM_COMP[[#This Row],[Departure date]:[Departure date]]&gt;Y$12),"YES","NO"))</f>
        <v/>
      </c>
      <c r="Z37" s="33" t="str" cm="1">
        <f t="array" ref="Z37">IF(FORM_COMP[[#This Row],[Arrival date]:[Arrival date]]="","",IF(AND(FORM_COMP[[#This Row],[Arrival date]:[Arrival date]]&lt;=Z$12,FORM_COMP[[#This Row],[Departure date]:[Departure date]]&gt;Z$12),"YES","NO"))</f>
        <v/>
      </c>
      <c r="AA37" s="33" t="str" cm="1">
        <f t="array" ref="AA37">IF(FORM_COMP[[#This Row],[Arrival date]:[Arrival date]]="","",IF(AND(FORM_COMP[[#This Row],[Arrival date]:[Arrival date]]&lt;=AA$12,FORM_COMP[[#This Row],[Departure date]:[Departure date]]&gt;AA$12),"YES","NO"))</f>
        <v/>
      </c>
      <c r="AB37" s="33" t="str" cm="1">
        <f t="array" ref="AB37">IF(FORM_COMP[[#This Row],[Arrival date]:[Arrival date]]="","",IF(AND(FORM_COMP[[#This Row],[Arrival date]:[Arrival date]]&lt;=AB$12,FORM_COMP[[#This Row],[Departure date]:[Departure date]]&gt;AB$12),"YES","NO"))</f>
        <v/>
      </c>
      <c r="AC37" s="33" t="str" cm="1">
        <f t="array" ref="AC37">IF(FORM_COMP[[#This Row],[Arrival date]:[Arrival date]]="","",IF(AND(FORM_COMP[[#This Row],[Arrival date]:[Arrival date]]&lt;=AC$12,FORM_COMP[[#This Row],[Departure date]:[Departure date]]&gt;AC$12),"YES","NO"))</f>
        <v/>
      </c>
      <c r="AD37" s="33" t="str" cm="1">
        <f t="array" ref="AD37">IF(FORM_COMP[[#This Row],[Arrival date]:[Arrival date]]="","",IF(AND(FORM_COMP[[#This Row],[Arrival date]:[Arrival date]]&lt;=AD$12,FORM_COMP[[#This Row],[Departure date]:[Departure date]]&gt;AD$12),"YES","NO"))</f>
        <v/>
      </c>
      <c r="AE37" s="33" t="str" cm="1">
        <f t="array" ref="AE37">IF(FORM_COMP[[#This Row],[Arrival date]:[Arrival date]]="","",IF(AND(FORM_COMP[[#This Row],[Arrival date]:[Arrival date]]&lt;=AE$12,FORM_COMP[[#This Row],[Departure date]:[Departure date]]&gt;AE$12),"YES","NO"))</f>
        <v/>
      </c>
      <c r="AF37" s="33"/>
      <c r="AG37" s="33" t="str" cm="1">
        <f t="array" ref="AG3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7" s="33" t="str" cm="1">
        <f t="array" ref="AH3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7" s="33" t="str" cm="1">
        <f t="array" ref="AI3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7" s="33" t="str" cm="1">
        <f t="array" ref="AJ3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7" s="33" t="str" cm="1">
        <f t="array" ref="AK3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7" s="33" t="str" cm="1">
        <f t="array" ref="AL3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7" s="33" t="str" cm="1">
        <f t="array" ref="AM3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8" spans="2:39">
      <c r="B3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]]=""),"O",IF(COUNTIF(AG38:AM38,"ND")&gt;0.5,"R",IF(COUNTIF(FORM_COMP[[#This Row],[27/01/2025]:[02/02/2025]],"")=COUNTIF(Y38:AE38,"NO"),"G","R")))))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2" t="str">
        <f>IF(FORM_GEN[[#This Row],[Function]]="","",FORM_GEN[[#This Row],[Function]])</f>
        <v/>
      </c>
      <c r="H38" s="13" t="str">
        <f>IF(FORM_GEN[[#This Row],[Arrival date]]="","",FORM_GEN[[#This Row],[Arrival date]])</f>
        <v/>
      </c>
      <c r="I38" s="13" t="str">
        <f>IF(FORM_GEN[[#This Row],[Departure date]]="","",FORM_GEN[[#This Row],[Departure date]])</f>
        <v/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33" t="str" cm="1">
        <f t="array" ref="Y38">IF(FORM_COMP[[#This Row],[Arrival date]:[Arrival date]]="","",IF(AND(FORM_COMP[[#This Row],[Arrival date]:[Arrival date]]&lt;=Y$12,FORM_COMP[[#This Row],[Departure date]:[Departure date]]&gt;Y$12),"YES","NO"))</f>
        <v/>
      </c>
      <c r="Z38" s="33" t="str" cm="1">
        <f t="array" ref="Z38">IF(FORM_COMP[[#This Row],[Arrival date]:[Arrival date]]="","",IF(AND(FORM_COMP[[#This Row],[Arrival date]:[Arrival date]]&lt;=Z$12,FORM_COMP[[#This Row],[Departure date]:[Departure date]]&gt;Z$12),"YES","NO"))</f>
        <v/>
      </c>
      <c r="AA38" s="33" t="str" cm="1">
        <f t="array" ref="AA38">IF(FORM_COMP[[#This Row],[Arrival date]:[Arrival date]]="","",IF(AND(FORM_COMP[[#This Row],[Arrival date]:[Arrival date]]&lt;=AA$12,FORM_COMP[[#This Row],[Departure date]:[Departure date]]&gt;AA$12),"YES","NO"))</f>
        <v/>
      </c>
      <c r="AB38" s="33" t="str" cm="1">
        <f t="array" ref="AB38">IF(FORM_COMP[[#This Row],[Arrival date]:[Arrival date]]="","",IF(AND(FORM_COMP[[#This Row],[Arrival date]:[Arrival date]]&lt;=AB$12,FORM_COMP[[#This Row],[Departure date]:[Departure date]]&gt;AB$12),"YES","NO"))</f>
        <v/>
      </c>
      <c r="AC38" s="33" t="str" cm="1">
        <f t="array" ref="AC38">IF(FORM_COMP[[#This Row],[Arrival date]:[Arrival date]]="","",IF(AND(FORM_COMP[[#This Row],[Arrival date]:[Arrival date]]&lt;=AC$12,FORM_COMP[[#This Row],[Departure date]:[Departure date]]&gt;AC$12),"YES","NO"))</f>
        <v/>
      </c>
      <c r="AD38" s="33" t="str" cm="1">
        <f t="array" ref="AD38">IF(FORM_COMP[[#This Row],[Arrival date]:[Arrival date]]="","",IF(AND(FORM_COMP[[#This Row],[Arrival date]:[Arrival date]]&lt;=AD$12,FORM_COMP[[#This Row],[Departure date]:[Departure date]]&gt;AD$12),"YES","NO"))</f>
        <v/>
      </c>
      <c r="AE38" s="33" t="str" cm="1">
        <f t="array" ref="AE38">IF(FORM_COMP[[#This Row],[Arrival date]:[Arrival date]]="","",IF(AND(FORM_COMP[[#This Row],[Arrival date]:[Arrival date]]&lt;=AE$12,FORM_COMP[[#This Row],[Departure date]:[Departure date]]&gt;AE$12),"YES","NO"))</f>
        <v/>
      </c>
      <c r="AF38" s="33"/>
      <c r="AG38" s="33" t="str" cm="1">
        <f t="array" ref="AG3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8" s="33" t="str" cm="1">
        <f t="array" ref="AH3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8" s="33" t="str" cm="1">
        <f t="array" ref="AI3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8" s="33" t="str" cm="1">
        <f t="array" ref="AJ3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8" s="33" t="str" cm="1">
        <f t="array" ref="AK3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8" s="33" t="str" cm="1">
        <f t="array" ref="AL3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8" s="33" t="str" cm="1">
        <f t="array" ref="AM3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9" spans="2:39">
      <c r="B3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]]=""),"O",IF(COUNTIF(AG39:AM39,"ND")&gt;0.5,"R",IF(COUNTIF(FORM_COMP[[#This Row],[27/01/2025]:[02/02/2025]],"")=COUNTIF(Y39:AE39,"NO"),"G","R")))))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2" t="str">
        <f>IF(FORM_GEN[[#This Row],[Function]]="","",FORM_GEN[[#This Row],[Function]])</f>
        <v/>
      </c>
      <c r="H39" s="13" t="str">
        <f>IF(FORM_GEN[[#This Row],[Arrival date]]="","",FORM_GEN[[#This Row],[Arrival date]])</f>
        <v/>
      </c>
      <c r="I39" s="13" t="str">
        <f>IF(FORM_GEN[[#This Row],[Departure date]]="","",FORM_GEN[[#This Row],[Departure date]])</f>
        <v/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"/>
      <c r="Y39" s="33" t="str" cm="1">
        <f t="array" ref="Y39">IF(FORM_COMP[[#This Row],[Arrival date]:[Arrival date]]="","",IF(AND(FORM_COMP[[#This Row],[Arrival date]:[Arrival date]]&lt;=Y$12,FORM_COMP[[#This Row],[Departure date]:[Departure date]]&gt;Y$12),"YES","NO"))</f>
        <v/>
      </c>
      <c r="Z39" s="33" t="str" cm="1">
        <f t="array" ref="Z39">IF(FORM_COMP[[#This Row],[Arrival date]:[Arrival date]]="","",IF(AND(FORM_COMP[[#This Row],[Arrival date]:[Arrival date]]&lt;=Z$12,FORM_COMP[[#This Row],[Departure date]:[Departure date]]&gt;Z$12),"YES","NO"))</f>
        <v/>
      </c>
      <c r="AA39" s="33" t="str" cm="1">
        <f t="array" ref="AA39">IF(FORM_COMP[[#This Row],[Arrival date]:[Arrival date]]="","",IF(AND(FORM_COMP[[#This Row],[Arrival date]:[Arrival date]]&lt;=AA$12,FORM_COMP[[#This Row],[Departure date]:[Departure date]]&gt;AA$12),"YES","NO"))</f>
        <v/>
      </c>
      <c r="AB39" s="33" t="str" cm="1">
        <f t="array" ref="AB39">IF(FORM_COMP[[#This Row],[Arrival date]:[Arrival date]]="","",IF(AND(FORM_COMP[[#This Row],[Arrival date]:[Arrival date]]&lt;=AB$12,FORM_COMP[[#This Row],[Departure date]:[Departure date]]&gt;AB$12),"YES","NO"))</f>
        <v/>
      </c>
      <c r="AC39" s="33" t="str" cm="1">
        <f t="array" ref="AC39">IF(FORM_COMP[[#This Row],[Arrival date]:[Arrival date]]="","",IF(AND(FORM_COMP[[#This Row],[Arrival date]:[Arrival date]]&lt;=AC$12,FORM_COMP[[#This Row],[Departure date]:[Departure date]]&gt;AC$12),"YES","NO"))</f>
        <v/>
      </c>
      <c r="AD39" s="33" t="str" cm="1">
        <f t="array" ref="AD39">IF(FORM_COMP[[#This Row],[Arrival date]:[Arrival date]]="","",IF(AND(FORM_COMP[[#This Row],[Arrival date]:[Arrival date]]&lt;=AD$12,FORM_COMP[[#This Row],[Departure date]:[Departure date]]&gt;AD$12),"YES","NO"))</f>
        <v/>
      </c>
      <c r="AE39" s="33" t="str" cm="1">
        <f t="array" ref="AE39">IF(FORM_COMP[[#This Row],[Arrival date]:[Arrival date]]="","",IF(AND(FORM_COMP[[#This Row],[Arrival date]:[Arrival date]]&lt;=AE$12,FORM_COMP[[#This Row],[Departure date]:[Departure date]]&gt;AE$12),"YES","NO"))</f>
        <v/>
      </c>
      <c r="AF39" s="33"/>
      <c r="AG39" s="33" t="str" cm="1">
        <f t="array" ref="AG3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9" s="33" t="str" cm="1">
        <f t="array" ref="AH3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9" s="33" t="str" cm="1">
        <f t="array" ref="AI3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9" s="33" t="str" cm="1">
        <f t="array" ref="AJ3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9" s="33" t="str" cm="1">
        <f t="array" ref="AK3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9" s="33" t="str" cm="1">
        <f t="array" ref="AL3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9" s="33" t="str" cm="1">
        <f t="array" ref="AM3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0" spans="2:39">
      <c r="B4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]]=""),"O",IF(COUNTIF(AG40:AM40,"ND")&gt;0.5,"R",IF(COUNTIF(FORM_COMP[[#This Row],[27/01/2025]:[02/02/2025]],"")=COUNTIF(Y40:AE40,"NO"),"G","R")))))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2" t="str">
        <f>IF(FORM_GEN[[#This Row],[Function]]="","",FORM_GEN[[#This Row],[Function]])</f>
        <v/>
      </c>
      <c r="H40" s="13" t="str">
        <f>IF(FORM_GEN[[#This Row],[Arrival date]]="","",FORM_GEN[[#This Row],[Arrival date]])</f>
        <v/>
      </c>
      <c r="I40" s="13" t="str">
        <f>IF(FORM_GEN[[#This Row],[Departure date]]="","",FORM_GEN[[#This Row],[Departure date]])</f>
        <v/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4"/>
      <c r="Y40" s="33" t="str" cm="1">
        <f t="array" ref="Y40">IF(FORM_COMP[[#This Row],[Arrival date]:[Arrival date]]="","",IF(AND(FORM_COMP[[#This Row],[Arrival date]:[Arrival date]]&lt;=Y$12,FORM_COMP[[#This Row],[Departure date]:[Departure date]]&gt;Y$12),"YES","NO"))</f>
        <v/>
      </c>
      <c r="Z40" s="33" t="str" cm="1">
        <f t="array" ref="Z40">IF(FORM_COMP[[#This Row],[Arrival date]:[Arrival date]]="","",IF(AND(FORM_COMP[[#This Row],[Arrival date]:[Arrival date]]&lt;=Z$12,FORM_COMP[[#This Row],[Departure date]:[Departure date]]&gt;Z$12),"YES","NO"))</f>
        <v/>
      </c>
      <c r="AA40" s="33" t="str" cm="1">
        <f t="array" ref="AA40">IF(FORM_COMP[[#This Row],[Arrival date]:[Arrival date]]="","",IF(AND(FORM_COMP[[#This Row],[Arrival date]:[Arrival date]]&lt;=AA$12,FORM_COMP[[#This Row],[Departure date]:[Departure date]]&gt;AA$12),"YES","NO"))</f>
        <v/>
      </c>
      <c r="AB40" s="33" t="str" cm="1">
        <f t="array" ref="AB40">IF(FORM_COMP[[#This Row],[Arrival date]:[Arrival date]]="","",IF(AND(FORM_COMP[[#This Row],[Arrival date]:[Arrival date]]&lt;=AB$12,FORM_COMP[[#This Row],[Departure date]:[Departure date]]&gt;AB$12),"YES","NO"))</f>
        <v/>
      </c>
      <c r="AC40" s="33" t="str" cm="1">
        <f t="array" ref="AC40">IF(FORM_COMP[[#This Row],[Arrival date]:[Arrival date]]="","",IF(AND(FORM_COMP[[#This Row],[Arrival date]:[Arrival date]]&lt;=AC$12,FORM_COMP[[#This Row],[Departure date]:[Departure date]]&gt;AC$12),"YES","NO"))</f>
        <v/>
      </c>
      <c r="AD40" s="33" t="str" cm="1">
        <f t="array" ref="AD40">IF(FORM_COMP[[#This Row],[Arrival date]:[Arrival date]]="","",IF(AND(FORM_COMP[[#This Row],[Arrival date]:[Arrival date]]&lt;=AD$12,FORM_COMP[[#This Row],[Departure date]:[Departure date]]&gt;AD$12),"YES","NO"))</f>
        <v/>
      </c>
      <c r="AE40" s="33" t="str" cm="1">
        <f t="array" ref="AE40">IF(FORM_COMP[[#This Row],[Arrival date]:[Arrival date]]="","",IF(AND(FORM_COMP[[#This Row],[Arrival date]:[Arrival date]]&lt;=AE$12,FORM_COMP[[#This Row],[Departure date]:[Departure date]]&gt;AE$12),"YES","NO"))</f>
        <v/>
      </c>
      <c r="AF40" s="33"/>
      <c r="AG40" s="33" t="str" cm="1">
        <f t="array" ref="AG4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0" s="33" t="str" cm="1">
        <f t="array" ref="AH4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0" s="33" t="str" cm="1">
        <f t="array" ref="AI4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0" s="33" t="str" cm="1">
        <f t="array" ref="AJ4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0" s="33" t="str" cm="1">
        <f t="array" ref="AK4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0" s="33" t="str" cm="1">
        <f t="array" ref="AL4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0" s="33" t="str" cm="1">
        <f t="array" ref="AM4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1" spans="2:39">
      <c r="B4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]]=""),"O",IF(COUNTIF(AG41:AM41,"ND")&gt;0.5,"R",IF(COUNTIF(FORM_COMP[[#This Row],[27/01/2025]:[02/02/2025]],"")=COUNTIF(Y41:AE41,"NO"),"G","R")))))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2" t="str">
        <f>IF(FORM_GEN[[#This Row],[Function]]="","",FORM_GEN[[#This Row],[Function]])</f>
        <v/>
      </c>
      <c r="H41" s="13" t="str">
        <f>IF(FORM_GEN[[#This Row],[Arrival date]]="","",FORM_GEN[[#This Row],[Arrival date]])</f>
        <v/>
      </c>
      <c r="I41" s="13" t="str">
        <f>IF(FORM_GEN[[#This Row],[Departure date]]="","",FORM_GEN[[#This Row],[Departure date]])</f>
        <v/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4"/>
      <c r="Y41" s="33" t="str" cm="1">
        <f t="array" ref="Y41">IF(FORM_COMP[[#This Row],[Arrival date]:[Arrival date]]="","",IF(AND(FORM_COMP[[#This Row],[Arrival date]:[Arrival date]]&lt;=Y$12,FORM_COMP[[#This Row],[Departure date]:[Departure date]]&gt;Y$12),"YES","NO"))</f>
        <v/>
      </c>
      <c r="Z41" s="33" t="str" cm="1">
        <f t="array" ref="Z41">IF(FORM_COMP[[#This Row],[Arrival date]:[Arrival date]]="","",IF(AND(FORM_COMP[[#This Row],[Arrival date]:[Arrival date]]&lt;=Z$12,FORM_COMP[[#This Row],[Departure date]:[Departure date]]&gt;Z$12),"YES","NO"))</f>
        <v/>
      </c>
      <c r="AA41" s="33" t="str" cm="1">
        <f t="array" ref="AA41">IF(FORM_COMP[[#This Row],[Arrival date]:[Arrival date]]="","",IF(AND(FORM_COMP[[#This Row],[Arrival date]:[Arrival date]]&lt;=AA$12,FORM_COMP[[#This Row],[Departure date]:[Departure date]]&gt;AA$12),"YES","NO"))</f>
        <v/>
      </c>
      <c r="AB41" s="33" t="str" cm="1">
        <f t="array" ref="AB41">IF(FORM_COMP[[#This Row],[Arrival date]:[Arrival date]]="","",IF(AND(FORM_COMP[[#This Row],[Arrival date]:[Arrival date]]&lt;=AB$12,FORM_COMP[[#This Row],[Departure date]:[Departure date]]&gt;AB$12),"YES","NO"))</f>
        <v/>
      </c>
      <c r="AC41" s="33" t="str" cm="1">
        <f t="array" ref="AC41">IF(FORM_COMP[[#This Row],[Arrival date]:[Arrival date]]="","",IF(AND(FORM_COMP[[#This Row],[Arrival date]:[Arrival date]]&lt;=AC$12,FORM_COMP[[#This Row],[Departure date]:[Departure date]]&gt;AC$12),"YES","NO"))</f>
        <v/>
      </c>
      <c r="AD41" s="33" t="str" cm="1">
        <f t="array" ref="AD41">IF(FORM_COMP[[#This Row],[Arrival date]:[Arrival date]]="","",IF(AND(FORM_COMP[[#This Row],[Arrival date]:[Arrival date]]&lt;=AD$12,FORM_COMP[[#This Row],[Departure date]:[Departure date]]&gt;AD$12),"YES","NO"))</f>
        <v/>
      </c>
      <c r="AE41" s="33" t="str" cm="1">
        <f t="array" ref="AE41">IF(FORM_COMP[[#This Row],[Arrival date]:[Arrival date]]="","",IF(AND(FORM_COMP[[#This Row],[Arrival date]:[Arrival date]]&lt;=AE$12,FORM_COMP[[#This Row],[Departure date]:[Departure date]]&gt;AE$12),"YES","NO"))</f>
        <v/>
      </c>
      <c r="AF41" s="33"/>
      <c r="AG41" s="33" t="str" cm="1">
        <f t="array" ref="AG4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1" s="33" t="str" cm="1">
        <f t="array" ref="AH4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1" s="33" t="str" cm="1">
        <f t="array" ref="AI4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1" s="33" t="str" cm="1">
        <f t="array" ref="AJ4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1" s="33" t="str" cm="1">
        <f t="array" ref="AK4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1" s="33" t="str" cm="1">
        <f t="array" ref="AL4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1" s="33" t="str" cm="1">
        <f t="array" ref="AM4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2" spans="2:39">
      <c r="B4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]]=""),"O",IF(COUNTIF(AG42:AM42,"ND")&gt;0.5,"R",IF(COUNTIF(FORM_COMP[[#This Row],[27/01/2025]:[02/02/2025]],"")=COUNTIF(Y42:AE42,"NO"),"G","R")))))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2" t="str">
        <f>IF(FORM_GEN[[#This Row],[Function]]="","",FORM_GEN[[#This Row],[Function]])</f>
        <v/>
      </c>
      <c r="H42" s="13" t="str">
        <f>IF(FORM_GEN[[#This Row],[Arrival date]]="","",FORM_GEN[[#This Row],[Arrival date]])</f>
        <v/>
      </c>
      <c r="I42" s="13" t="str">
        <f>IF(FORM_GEN[[#This Row],[Departure date]]="","",FORM_GEN[[#This Row],[Departure date]])</f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4"/>
      <c r="Y42" s="33" t="str" cm="1">
        <f t="array" ref="Y42">IF(FORM_COMP[[#This Row],[Arrival date]:[Arrival date]]="","",IF(AND(FORM_COMP[[#This Row],[Arrival date]:[Arrival date]]&lt;=Y$12,FORM_COMP[[#This Row],[Departure date]:[Departure date]]&gt;Y$12),"YES","NO"))</f>
        <v/>
      </c>
      <c r="Z42" s="33" t="str" cm="1">
        <f t="array" ref="Z42">IF(FORM_COMP[[#This Row],[Arrival date]:[Arrival date]]="","",IF(AND(FORM_COMP[[#This Row],[Arrival date]:[Arrival date]]&lt;=Z$12,FORM_COMP[[#This Row],[Departure date]:[Departure date]]&gt;Z$12),"YES","NO"))</f>
        <v/>
      </c>
      <c r="AA42" s="33" t="str" cm="1">
        <f t="array" ref="AA42">IF(FORM_COMP[[#This Row],[Arrival date]:[Arrival date]]="","",IF(AND(FORM_COMP[[#This Row],[Arrival date]:[Arrival date]]&lt;=AA$12,FORM_COMP[[#This Row],[Departure date]:[Departure date]]&gt;AA$12),"YES","NO"))</f>
        <v/>
      </c>
      <c r="AB42" s="33" t="str" cm="1">
        <f t="array" ref="AB42">IF(FORM_COMP[[#This Row],[Arrival date]:[Arrival date]]="","",IF(AND(FORM_COMP[[#This Row],[Arrival date]:[Arrival date]]&lt;=AB$12,FORM_COMP[[#This Row],[Departure date]:[Departure date]]&gt;AB$12),"YES","NO"))</f>
        <v/>
      </c>
      <c r="AC42" s="33" t="str" cm="1">
        <f t="array" ref="AC42">IF(FORM_COMP[[#This Row],[Arrival date]:[Arrival date]]="","",IF(AND(FORM_COMP[[#This Row],[Arrival date]:[Arrival date]]&lt;=AC$12,FORM_COMP[[#This Row],[Departure date]:[Departure date]]&gt;AC$12),"YES","NO"))</f>
        <v/>
      </c>
      <c r="AD42" s="33" t="str" cm="1">
        <f t="array" ref="AD42">IF(FORM_COMP[[#This Row],[Arrival date]:[Arrival date]]="","",IF(AND(FORM_COMP[[#This Row],[Arrival date]:[Arrival date]]&lt;=AD$12,FORM_COMP[[#This Row],[Departure date]:[Departure date]]&gt;AD$12),"YES","NO"))</f>
        <v/>
      </c>
      <c r="AE42" s="33" t="str" cm="1">
        <f t="array" ref="AE42">IF(FORM_COMP[[#This Row],[Arrival date]:[Arrival date]]="","",IF(AND(FORM_COMP[[#This Row],[Arrival date]:[Arrival date]]&lt;=AE$12,FORM_COMP[[#This Row],[Departure date]:[Departure date]]&gt;AE$12),"YES","NO"))</f>
        <v/>
      </c>
      <c r="AF42" s="33"/>
      <c r="AG42" s="33" t="str" cm="1">
        <f t="array" ref="AG4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2" s="33" t="str" cm="1">
        <f t="array" ref="AH4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2" s="33" t="str" cm="1">
        <f t="array" ref="AI4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2" s="33" t="str" cm="1">
        <f t="array" ref="AJ4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2" s="33" t="str" cm="1">
        <f t="array" ref="AK4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2" s="33" t="str" cm="1">
        <f t="array" ref="AL4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2" s="33" t="str" cm="1">
        <f t="array" ref="AM4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3" spans="2:39">
      <c r="B4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]]=""),"O",IF(COUNTIF(AG43:AM43,"ND")&gt;0.5,"R",IF(COUNTIF(FORM_COMP[[#This Row],[27/01/2025]:[02/02/2025]],"")=COUNTIF(Y43:AE43,"NO"),"G","R")))))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2" t="str">
        <f>IF(FORM_GEN[[#This Row],[Function]]="","",FORM_GEN[[#This Row],[Function]])</f>
        <v/>
      </c>
      <c r="H43" s="13" t="str">
        <f>IF(FORM_GEN[[#This Row],[Arrival date]]="","",FORM_GEN[[#This Row],[Arrival date]])</f>
        <v/>
      </c>
      <c r="I43" s="13" t="str">
        <f>IF(FORM_GEN[[#This Row],[Departure date]]="","",FORM_GEN[[#This Row],[Departure date]])</f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4"/>
      <c r="Y43" s="33" t="str" cm="1">
        <f t="array" ref="Y43">IF(FORM_COMP[[#This Row],[Arrival date]:[Arrival date]]="","",IF(AND(FORM_COMP[[#This Row],[Arrival date]:[Arrival date]]&lt;=Y$12,FORM_COMP[[#This Row],[Departure date]:[Departure date]]&gt;Y$12),"YES","NO"))</f>
        <v/>
      </c>
      <c r="Z43" s="33" t="str" cm="1">
        <f t="array" ref="Z43">IF(FORM_COMP[[#This Row],[Arrival date]:[Arrival date]]="","",IF(AND(FORM_COMP[[#This Row],[Arrival date]:[Arrival date]]&lt;=Z$12,FORM_COMP[[#This Row],[Departure date]:[Departure date]]&gt;Z$12),"YES","NO"))</f>
        <v/>
      </c>
      <c r="AA43" s="33" t="str" cm="1">
        <f t="array" ref="AA43">IF(FORM_COMP[[#This Row],[Arrival date]:[Arrival date]]="","",IF(AND(FORM_COMP[[#This Row],[Arrival date]:[Arrival date]]&lt;=AA$12,FORM_COMP[[#This Row],[Departure date]:[Departure date]]&gt;AA$12),"YES","NO"))</f>
        <v/>
      </c>
      <c r="AB43" s="33" t="str" cm="1">
        <f t="array" ref="AB43">IF(FORM_COMP[[#This Row],[Arrival date]:[Arrival date]]="","",IF(AND(FORM_COMP[[#This Row],[Arrival date]:[Arrival date]]&lt;=AB$12,FORM_COMP[[#This Row],[Departure date]:[Departure date]]&gt;AB$12),"YES","NO"))</f>
        <v/>
      </c>
      <c r="AC43" s="33" t="str" cm="1">
        <f t="array" ref="AC43">IF(FORM_COMP[[#This Row],[Arrival date]:[Arrival date]]="","",IF(AND(FORM_COMP[[#This Row],[Arrival date]:[Arrival date]]&lt;=AC$12,FORM_COMP[[#This Row],[Departure date]:[Departure date]]&gt;AC$12),"YES","NO"))</f>
        <v/>
      </c>
      <c r="AD43" s="33" t="str" cm="1">
        <f t="array" ref="AD43">IF(FORM_COMP[[#This Row],[Arrival date]:[Arrival date]]="","",IF(AND(FORM_COMP[[#This Row],[Arrival date]:[Arrival date]]&lt;=AD$12,FORM_COMP[[#This Row],[Departure date]:[Departure date]]&gt;AD$12),"YES","NO"))</f>
        <v/>
      </c>
      <c r="AE43" s="33" t="str" cm="1">
        <f t="array" ref="AE43">IF(FORM_COMP[[#This Row],[Arrival date]:[Arrival date]]="","",IF(AND(FORM_COMP[[#This Row],[Arrival date]:[Arrival date]]&lt;=AE$12,FORM_COMP[[#This Row],[Departure date]:[Departure date]]&gt;AE$12),"YES","NO"))</f>
        <v/>
      </c>
      <c r="AF43" s="33"/>
      <c r="AG43" s="33" t="str" cm="1">
        <f t="array" ref="AG4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3" s="33" t="str" cm="1">
        <f t="array" ref="AH4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3" s="33" t="str" cm="1">
        <f t="array" ref="AI4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3" s="33" t="str" cm="1">
        <f t="array" ref="AJ4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3" s="33" t="str" cm="1">
        <f t="array" ref="AK4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3" s="33" t="str" cm="1">
        <f t="array" ref="AL4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3" s="33" t="str" cm="1">
        <f t="array" ref="AM4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4" spans="2:39">
      <c r="B4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]]=""),"O",IF(COUNTIF(AG44:AM44,"ND")&gt;0.5,"R",IF(COUNTIF(FORM_COMP[[#This Row],[27/01/2025]:[02/02/2025]],"")=COUNTIF(Y44:AE44,"NO"),"G","R")))))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2" t="str">
        <f>IF(FORM_GEN[[#This Row],[Function]]="","",FORM_GEN[[#This Row],[Function]])</f>
        <v/>
      </c>
      <c r="H44" s="13" t="str">
        <f>IF(FORM_GEN[[#This Row],[Arrival date]]="","",FORM_GEN[[#This Row],[Arrival date]])</f>
        <v/>
      </c>
      <c r="I44" s="13" t="str">
        <f>IF(FORM_GEN[[#This Row],[Departure date]]="","",FORM_GEN[[#This Row],[Departure date]])</f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4"/>
      <c r="Y44" s="33" t="str" cm="1">
        <f t="array" ref="Y44">IF(FORM_COMP[[#This Row],[Arrival date]:[Arrival date]]="","",IF(AND(FORM_COMP[[#This Row],[Arrival date]:[Arrival date]]&lt;=Y$12,FORM_COMP[[#This Row],[Departure date]:[Departure date]]&gt;Y$12),"YES","NO"))</f>
        <v/>
      </c>
      <c r="Z44" s="33" t="str" cm="1">
        <f t="array" ref="Z44">IF(FORM_COMP[[#This Row],[Arrival date]:[Arrival date]]="","",IF(AND(FORM_COMP[[#This Row],[Arrival date]:[Arrival date]]&lt;=Z$12,FORM_COMP[[#This Row],[Departure date]:[Departure date]]&gt;Z$12),"YES","NO"))</f>
        <v/>
      </c>
      <c r="AA44" s="33" t="str" cm="1">
        <f t="array" ref="AA44">IF(FORM_COMP[[#This Row],[Arrival date]:[Arrival date]]="","",IF(AND(FORM_COMP[[#This Row],[Arrival date]:[Arrival date]]&lt;=AA$12,FORM_COMP[[#This Row],[Departure date]:[Departure date]]&gt;AA$12),"YES","NO"))</f>
        <v/>
      </c>
      <c r="AB44" s="33" t="str" cm="1">
        <f t="array" ref="AB44">IF(FORM_COMP[[#This Row],[Arrival date]:[Arrival date]]="","",IF(AND(FORM_COMP[[#This Row],[Arrival date]:[Arrival date]]&lt;=AB$12,FORM_COMP[[#This Row],[Departure date]:[Departure date]]&gt;AB$12),"YES","NO"))</f>
        <v/>
      </c>
      <c r="AC44" s="33" t="str" cm="1">
        <f t="array" ref="AC44">IF(FORM_COMP[[#This Row],[Arrival date]:[Arrival date]]="","",IF(AND(FORM_COMP[[#This Row],[Arrival date]:[Arrival date]]&lt;=AC$12,FORM_COMP[[#This Row],[Departure date]:[Departure date]]&gt;AC$12),"YES","NO"))</f>
        <v/>
      </c>
      <c r="AD44" s="33" t="str" cm="1">
        <f t="array" ref="AD44">IF(FORM_COMP[[#This Row],[Arrival date]:[Arrival date]]="","",IF(AND(FORM_COMP[[#This Row],[Arrival date]:[Arrival date]]&lt;=AD$12,FORM_COMP[[#This Row],[Departure date]:[Departure date]]&gt;AD$12),"YES","NO"))</f>
        <v/>
      </c>
      <c r="AE44" s="33" t="str" cm="1">
        <f t="array" ref="AE44">IF(FORM_COMP[[#This Row],[Arrival date]:[Arrival date]]="","",IF(AND(FORM_COMP[[#This Row],[Arrival date]:[Arrival date]]&lt;=AE$12,FORM_COMP[[#This Row],[Departure date]:[Departure date]]&gt;AE$12),"YES","NO"))</f>
        <v/>
      </c>
      <c r="AF44" s="33"/>
      <c r="AG44" s="33" t="str" cm="1">
        <f t="array" ref="AG4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4" s="33" t="str" cm="1">
        <f t="array" ref="AH4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4" s="33" t="str" cm="1">
        <f t="array" ref="AI4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4" s="33" t="str" cm="1">
        <f t="array" ref="AJ4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4" s="33" t="str" cm="1">
        <f t="array" ref="AK4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4" s="33" t="str" cm="1">
        <f t="array" ref="AL4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4" s="33" t="str" cm="1">
        <f t="array" ref="AM4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5" spans="2:39">
      <c r="B4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]]=""),"O",IF(COUNTIF(AG45:AM45,"ND")&gt;0.5,"R",IF(COUNTIF(FORM_COMP[[#This Row],[27/01/2025]:[02/02/2025]],"")=COUNTIF(Y45:AE45,"NO"),"G","R")))))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2" t="str">
        <f>IF(FORM_GEN[[#This Row],[Function]]="","",FORM_GEN[[#This Row],[Function]])</f>
        <v/>
      </c>
      <c r="H45" s="13" t="str">
        <f>IF(FORM_GEN[[#This Row],[Arrival date]]="","",FORM_GEN[[#This Row],[Arrival date]])</f>
        <v/>
      </c>
      <c r="I45" s="13" t="str">
        <f>IF(FORM_GEN[[#This Row],[Departure date]]="","",FORM_GEN[[#This Row],[Departure date]])</f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4"/>
      <c r="Y45" s="33" t="str" cm="1">
        <f t="array" ref="Y45">IF(FORM_COMP[[#This Row],[Arrival date]:[Arrival date]]="","",IF(AND(FORM_COMP[[#This Row],[Arrival date]:[Arrival date]]&lt;=Y$12,FORM_COMP[[#This Row],[Departure date]:[Departure date]]&gt;Y$12),"YES","NO"))</f>
        <v/>
      </c>
      <c r="Z45" s="33" t="str" cm="1">
        <f t="array" ref="Z45">IF(FORM_COMP[[#This Row],[Arrival date]:[Arrival date]]="","",IF(AND(FORM_COMP[[#This Row],[Arrival date]:[Arrival date]]&lt;=Z$12,FORM_COMP[[#This Row],[Departure date]:[Departure date]]&gt;Z$12),"YES","NO"))</f>
        <v/>
      </c>
      <c r="AA45" s="33" t="str" cm="1">
        <f t="array" ref="AA45">IF(FORM_COMP[[#This Row],[Arrival date]:[Arrival date]]="","",IF(AND(FORM_COMP[[#This Row],[Arrival date]:[Arrival date]]&lt;=AA$12,FORM_COMP[[#This Row],[Departure date]:[Departure date]]&gt;AA$12),"YES","NO"))</f>
        <v/>
      </c>
      <c r="AB45" s="33" t="str" cm="1">
        <f t="array" ref="AB45">IF(FORM_COMP[[#This Row],[Arrival date]:[Arrival date]]="","",IF(AND(FORM_COMP[[#This Row],[Arrival date]:[Arrival date]]&lt;=AB$12,FORM_COMP[[#This Row],[Departure date]:[Departure date]]&gt;AB$12),"YES","NO"))</f>
        <v/>
      </c>
      <c r="AC45" s="33" t="str" cm="1">
        <f t="array" ref="AC45">IF(FORM_COMP[[#This Row],[Arrival date]:[Arrival date]]="","",IF(AND(FORM_COMP[[#This Row],[Arrival date]:[Arrival date]]&lt;=AC$12,FORM_COMP[[#This Row],[Departure date]:[Departure date]]&gt;AC$12),"YES","NO"))</f>
        <v/>
      </c>
      <c r="AD45" s="33" t="str" cm="1">
        <f t="array" ref="AD45">IF(FORM_COMP[[#This Row],[Arrival date]:[Arrival date]]="","",IF(AND(FORM_COMP[[#This Row],[Arrival date]:[Arrival date]]&lt;=AD$12,FORM_COMP[[#This Row],[Departure date]:[Departure date]]&gt;AD$12),"YES","NO"))</f>
        <v/>
      </c>
      <c r="AE45" s="33" t="str" cm="1">
        <f t="array" ref="AE45">IF(FORM_COMP[[#This Row],[Arrival date]:[Arrival date]]="","",IF(AND(FORM_COMP[[#This Row],[Arrival date]:[Arrival date]]&lt;=AE$12,FORM_COMP[[#This Row],[Departure date]:[Departure date]]&gt;AE$12),"YES","NO"))</f>
        <v/>
      </c>
      <c r="AF45" s="33"/>
      <c r="AG45" s="33" t="str" cm="1">
        <f t="array" ref="AG4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5" s="33" t="str" cm="1">
        <f t="array" ref="AH4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5" s="33" t="str" cm="1">
        <f t="array" ref="AI4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5" s="33" t="str" cm="1">
        <f t="array" ref="AJ4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5" s="33" t="str" cm="1">
        <f t="array" ref="AK4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5" s="33" t="str" cm="1">
        <f t="array" ref="AL4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5" s="33" t="str" cm="1">
        <f t="array" ref="AM4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6" spans="2:39">
      <c r="B4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]]=""),"O",IF(COUNTIF(AG46:AM46,"ND")&gt;0.5,"R",IF(COUNTIF(FORM_COMP[[#This Row],[27/01/2025]:[02/02/2025]],"")=COUNTIF(Y46:AE46,"NO"),"G","R")))))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2" t="str">
        <f>IF(FORM_GEN[[#This Row],[Function]]="","",FORM_GEN[[#This Row],[Function]])</f>
        <v/>
      </c>
      <c r="H46" s="13" t="str">
        <f>IF(FORM_GEN[[#This Row],[Arrival date]]="","",FORM_GEN[[#This Row],[Arrival date]])</f>
        <v/>
      </c>
      <c r="I46" s="13" t="str">
        <f>IF(FORM_GEN[[#This Row],[Departure date]]="","",FORM_GEN[[#This Row],[Departure date]])</f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33" t="str" cm="1">
        <f t="array" ref="Y46">IF(FORM_COMP[[#This Row],[Arrival date]:[Arrival date]]="","",IF(AND(FORM_COMP[[#This Row],[Arrival date]:[Arrival date]]&lt;=Y$12,FORM_COMP[[#This Row],[Departure date]:[Departure date]]&gt;Y$12),"YES","NO"))</f>
        <v/>
      </c>
      <c r="Z46" s="33" t="str" cm="1">
        <f t="array" ref="Z46">IF(FORM_COMP[[#This Row],[Arrival date]:[Arrival date]]="","",IF(AND(FORM_COMP[[#This Row],[Arrival date]:[Arrival date]]&lt;=Z$12,FORM_COMP[[#This Row],[Departure date]:[Departure date]]&gt;Z$12),"YES","NO"))</f>
        <v/>
      </c>
      <c r="AA46" s="33" t="str" cm="1">
        <f t="array" ref="AA46">IF(FORM_COMP[[#This Row],[Arrival date]:[Arrival date]]="","",IF(AND(FORM_COMP[[#This Row],[Arrival date]:[Arrival date]]&lt;=AA$12,FORM_COMP[[#This Row],[Departure date]:[Departure date]]&gt;AA$12),"YES","NO"))</f>
        <v/>
      </c>
      <c r="AB46" s="33" t="str" cm="1">
        <f t="array" ref="AB46">IF(FORM_COMP[[#This Row],[Arrival date]:[Arrival date]]="","",IF(AND(FORM_COMP[[#This Row],[Arrival date]:[Arrival date]]&lt;=AB$12,FORM_COMP[[#This Row],[Departure date]:[Departure date]]&gt;AB$12),"YES","NO"))</f>
        <v/>
      </c>
      <c r="AC46" s="33" t="str" cm="1">
        <f t="array" ref="AC46">IF(FORM_COMP[[#This Row],[Arrival date]:[Arrival date]]="","",IF(AND(FORM_COMP[[#This Row],[Arrival date]:[Arrival date]]&lt;=AC$12,FORM_COMP[[#This Row],[Departure date]:[Departure date]]&gt;AC$12),"YES","NO"))</f>
        <v/>
      </c>
      <c r="AD46" s="33" t="str" cm="1">
        <f t="array" ref="AD46">IF(FORM_COMP[[#This Row],[Arrival date]:[Arrival date]]="","",IF(AND(FORM_COMP[[#This Row],[Arrival date]:[Arrival date]]&lt;=AD$12,FORM_COMP[[#This Row],[Departure date]:[Departure date]]&gt;AD$12),"YES","NO"))</f>
        <v/>
      </c>
      <c r="AE46" s="33" t="str" cm="1">
        <f t="array" ref="AE46">IF(FORM_COMP[[#This Row],[Arrival date]:[Arrival date]]="","",IF(AND(FORM_COMP[[#This Row],[Arrival date]:[Arrival date]]&lt;=AE$12,FORM_COMP[[#This Row],[Departure date]:[Departure date]]&gt;AE$12),"YES","NO"))</f>
        <v/>
      </c>
      <c r="AF46" s="33"/>
      <c r="AG46" s="33" t="str" cm="1">
        <f t="array" ref="AG4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6" s="33" t="str" cm="1">
        <f t="array" ref="AH4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6" s="33" t="str" cm="1">
        <f t="array" ref="AI4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6" s="33" t="str" cm="1">
        <f t="array" ref="AJ4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6" s="33" t="str" cm="1">
        <f t="array" ref="AK4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6" s="33" t="str" cm="1">
        <f t="array" ref="AL4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6" s="33" t="str" cm="1">
        <f t="array" ref="AM4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7" spans="2:39">
      <c r="B4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]]=""),"O",IF(COUNTIF(AG47:AM47,"ND")&gt;0.5,"R",IF(COUNTIF(FORM_COMP[[#This Row],[27/01/2025]:[02/02/2025]],"")=COUNTIF(Y47:AE47,"NO"),"G","R")))))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2" t="str">
        <f>IF(FORM_GEN[[#This Row],[Function]]="","",FORM_GEN[[#This Row],[Function]])</f>
        <v/>
      </c>
      <c r="H47" s="13" t="str">
        <f>IF(FORM_GEN[[#This Row],[Arrival date]]="","",FORM_GEN[[#This Row],[Arrival date]])</f>
        <v/>
      </c>
      <c r="I47" s="13" t="str">
        <f>IF(FORM_GEN[[#This Row],[Departure date]]="","",FORM_GEN[[#This Row],[Departure date]])</f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4"/>
      <c r="Y47" s="33" t="str" cm="1">
        <f t="array" ref="Y47">IF(FORM_COMP[[#This Row],[Arrival date]:[Arrival date]]="","",IF(AND(FORM_COMP[[#This Row],[Arrival date]:[Arrival date]]&lt;=Y$12,FORM_COMP[[#This Row],[Departure date]:[Departure date]]&gt;Y$12),"YES","NO"))</f>
        <v/>
      </c>
      <c r="Z47" s="33" t="str" cm="1">
        <f t="array" ref="Z47">IF(FORM_COMP[[#This Row],[Arrival date]:[Arrival date]]="","",IF(AND(FORM_COMP[[#This Row],[Arrival date]:[Arrival date]]&lt;=Z$12,FORM_COMP[[#This Row],[Departure date]:[Departure date]]&gt;Z$12),"YES","NO"))</f>
        <v/>
      </c>
      <c r="AA47" s="33" t="str" cm="1">
        <f t="array" ref="AA47">IF(FORM_COMP[[#This Row],[Arrival date]:[Arrival date]]="","",IF(AND(FORM_COMP[[#This Row],[Arrival date]:[Arrival date]]&lt;=AA$12,FORM_COMP[[#This Row],[Departure date]:[Departure date]]&gt;AA$12),"YES","NO"))</f>
        <v/>
      </c>
      <c r="AB47" s="33" t="str" cm="1">
        <f t="array" ref="AB47">IF(FORM_COMP[[#This Row],[Arrival date]:[Arrival date]]="","",IF(AND(FORM_COMP[[#This Row],[Arrival date]:[Arrival date]]&lt;=AB$12,FORM_COMP[[#This Row],[Departure date]:[Departure date]]&gt;AB$12),"YES","NO"))</f>
        <v/>
      </c>
      <c r="AC47" s="33" t="str" cm="1">
        <f t="array" ref="AC47">IF(FORM_COMP[[#This Row],[Arrival date]:[Arrival date]]="","",IF(AND(FORM_COMP[[#This Row],[Arrival date]:[Arrival date]]&lt;=AC$12,FORM_COMP[[#This Row],[Departure date]:[Departure date]]&gt;AC$12),"YES","NO"))</f>
        <v/>
      </c>
      <c r="AD47" s="33" t="str" cm="1">
        <f t="array" ref="AD47">IF(FORM_COMP[[#This Row],[Arrival date]:[Arrival date]]="","",IF(AND(FORM_COMP[[#This Row],[Arrival date]:[Arrival date]]&lt;=AD$12,FORM_COMP[[#This Row],[Departure date]:[Departure date]]&gt;AD$12),"YES","NO"))</f>
        <v/>
      </c>
      <c r="AE47" s="33" t="str" cm="1">
        <f t="array" ref="AE47">IF(FORM_COMP[[#This Row],[Arrival date]:[Arrival date]]="","",IF(AND(FORM_COMP[[#This Row],[Arrival date]:[Arrival date]]&lt;=AE$12,FORM_COMP[[#This Row],[Departure date]:[Departure date]]&gt;AE$12),"YES","NO"))</f>
        <v/>
      </c>
      <c r="AF47" s="33"/>
      <c r="AG47" s="33" t="str" cm="1">
        <f t="array" ref="AG4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7" s="33" t="str" cm="1">
        <f t="array" ref="AH4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7" s="33" t="str" cm="1">
        <f t="array" ref="AI4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7" s="33" t="str" cm="1">
        <f t="array" ref="AJ4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7" s="33" t="str" cm="1">
        <f t="array" ref="AK4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7" s="33" t="str" cm="1">
        <f t="array" ref="AL4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7" s="33" t="str" cm="1">
        <f t="array" ref="AM4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8" spans="2:39">
      <c r="B4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]]=""),"O",IF(COUNTIF(AG48:AM48,"ND")&gt;0.5,"R",IF(COUNTIF(FORM_COMP[[#This Row],[27/01/2025]:[02/02/2025]],"")=COUNTIF(Y48:AE48,"NO"),"G","R")))))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2" t="str">
        <f>IF(FORM_GEN[[#This Row],[Function]]="","",FORM_GEN[[#This Row],[Function]])</f>
        <v/>
      </c>
      <c r="H48" s="13" t="str">
        <f>IF(FORM_GEN[[#This Row],[Arrival date]]="","",FORM_GEN[[#This Row],[Arrival date]])</f>
        <v/>
      </c>
      <c r="I48" s="13" t="str">
        <f>IF(FORM_GEN[[#This Row],[Departure date]]="","",FORM_GEN[[#This Row],[Departure date]])</f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4"/>
      <c r="Y48" s="33" t="str" cm="1">
        <f t="array" ref="Y48">IF(FORM_COMP[[#This Row],[Arrival date]:[Arrival date]]="","",IF(AND(FORM_COMP[[#This Row],[Arrival date]:[Arrival date]]&lt;=Y$12,FORM_COMP[[#This Row],[Departure date]:[Departure date]]&gt;Y$12),"YES","NO"))</f>
        <v/>
      </c>
      <c r="Z48" s="33" t="str" cm="1">
        <f t="array" ref="Z48">IF(FORM_COMP[[#This Row],[Arrival date]:[Arrival date]]="","",IF(AND(FORM_COMP[[#This Row],[Arrival date]:[Arrival date]]&lt;=Z$12,FORM_COMP[[#This Row],[Departure date]:[Departure date]]&gt;Z$12),"YES","NO"))</f>
        <v/>
      </c>
      <c r="AA48" s="33" t="str" cm="1">
        <f t="array" ref="AA48">IF(FORM_COMP[[#This Row],[Arrival date]:[Arrival date]]="","",IF(AND(FORM_COMP[[#This Row],[Arrival date]:[Arrival date]]&lt;=AA$12,FORM_COMP[[#This Row],[Departure date]:[Departure date]]&gt;AA$12),"YES","NO"))</f>
        <v/>
      </c>
      <c r="AB48" s="33" t="str" cm="1">
        <f t="array" ref="AB48">IF(FORM_COMP[[#This Row],[Arrival date]:[Arrival date]]="","",IF(AND(FORM_COMP[[#This Row],[Arrival date]:[Arrival date]]&lt;=AB$12,FORM_COMP[[#This Row],[Departure date]:[Departure date]]&gt;AB$12),"YES","NO"))</f>
        <v/>
      </c>
      <c r="AC48" s="33" t="str" cm="1">
        <f t="array" ref="AC48">IF(FORM_COMP[[#This Row],[Arrival date]:[Arrival date]]="","",IF(AND(FORM_COMP[[#This Row],[Arrival date]:[Arrival date]]&lt;=AC$12,FORM_COMP[[#This Row],[Departure date]:[Departure date]]&gt;AC$12),"YES","NO"))</f>
        <v/>
      </c>
      <c r="AD48" s="33" t="str" cm="1">
        <f t="array" ref="AD48">IF(FORM_COMP[[#This Row],[Arrival date]:[Arrival date]]="","",IF(AND(FORM_COMP[[#This Row],[Arrival date]:[Arrival date]]&lt;=AD$12,FORM_COMP[[#This Row],[Departure date]:[Departure date]]&gt;AD$12),"YES","NO"))</f>
        <v/>
      </c>
      <c r="AE48" s="33" t="str" cm="1">
        <f t="array" ref="AE48">IF(FORM_COMP[[#This Row],[Arrival date]:[Arrival date]]="","",IF(AND(FORM_COMP[[#This Row],[Arrival date]:[Arrival date]]&lt;=AE$12,FORM_COMP[[#This Row],[Departure date]:[Departure date]]&gt;AE$12),"YES","NO"))</f>
        <v/>
      </c>
      <c r="AF48" s="33"/>
      <c r="AG48" s="33" t="str" cm="1">
        <f t="array" ref="AG4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8" s="33" t="str" cm="1">
        <f t="array" ref="AH4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8" s="33" t="str" cm="1">
        <f t="array" ref="AI4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8" s="33" t="str" cm="1">
        <f t="array" ref="AJ4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8" s="33" t="str" cm="1">
        <f t="array" ref="AK4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8" s="33" t="str" cm="1">
        <f t="array" ref="AL4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8" s="33" t="str" cm="1">
        <f t="array" ref="AM4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9" spans="2:39">
      <c r="B4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]]=""),"O",IF(COUNTIF(AG49:AM49,"ND")&gt;0.5,"R",IF(COUNTIF(FORM_COMP[[#This Row],[27/01/2025]:[02/02/2025]],"")=COUNTIF(Y49:AE49,"NO"),"G","R")))))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2" t="str">
        <f>IF(FORM_GEN[[#This Row],[Function]]="","",FORM_GEN[[#This Row],[Function]])</f>
        <v/>
      </c>
      <c r="H49" s="13" t="str">
        <f>IF(FORM_GEN[[#This Row],[Arrival date]]="","",FORM_GEN[[#This Row],[Arrival date]])</f>
        <v/>
      </c>
      <c r="I49" s="13" t="str">
        <f>IF(FORM_GEN[[#This Row],[Departure date]]="","",FORM_GEN[[#This Row],[Departure date]])</f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4"/>
      <c r="Y49" s="33" t="str" cm="1">
        <f t="array" ref="Y49">IF(FORM_COMP[[#This Row],[Arrival date]:[Arrival date]]="","",IF(AND(FORM_COMP[[#This Row],[Arrival date]:[Arrival date]]&lt;=Y$12,FORM_COMP[[#This Row],[Departure date]:[Departure date]]&gt;Y$12),"YES","NO"))</f>
        <v/>
      </c>
      <c r="Z49" s="33" t="str" cm="1">
        <f t="array" ref="Z49">IF(FORM_COMP[[#This Row],[Arrival date]:[Arrival date]]="","",IF(AND(FORM_COMP[[#This Row],[Arrival date]:[Arrival date]]&lt;=Z$12,FORM_COMP[[#This Row],[Departure date]:[Departure date]]&gt;Z$12),"YES","NO"))</f>
        <v/>
      </c>
      <c r="AA49" s="33" t="str" cm="1">
        <f t="array" ref="AA49">IF(FORM_COMP[[#This Row],[Arrival date]:[Arrival date]]="","",IF(AND(FORM_COMP[[#This Row],[Arrival date]:[Arrival date]]&lt;=AA$12,FORM_COMP[[#This Row],[Departure date]:[Departure date]]&gt;AA$12),"YES","NO"))</f>
        <v/>
      </c>
      <c r="AB49" s="33" t="str" cm="1">
        <f t="array" ref="AB49">IF(FORM_COMP[[#This Row],[Arrival date]:[Arrival date]]="","",IF(AND(FORM_COMP[[#This Row],[Arrival date]:[Arrival date]]&lt;=AB$12,FORM_COMP[[#This Row],[Departure date]:[Departure date]]&gt;AB$12),"YES","NO"))</f>
        <v/>
      </c>
      <c r="AC49" s="33" t="str" cm="1">
        <f t="array" ref="AC49">IF(FORM_COMP[[#This Row],[Arrival date]:[Arrival date]]="","",IF(AND(FORM_COMP[[#This Row],[Arrival date]:[Arrival date]]&lt;=AC$12,FORM_COMP[[#This Row],[Departure date]:[Departure date]]&gt;AC$12),"YES","NO"))</f>
        <v/>
      </c>
      <c r="AD49" s="33" t="str" cm="1">
        <f t="array" ref="AD49">IF(FORM_COMP[[#This Row],[Arrival date]:[Arrival date]]="","",IF(AND(FORM_COMP[[#This Row],[Arrival date]:[Arrival date]]&lt;=AD$12,FORM_COMP[[#This Row],[Departure date]:[Departure date]]&gt;AD$12),"YES","NO"))</f>
        <v/>
      </c>
      <c r="AE49" s="33" t="str" cm="1">
        <f t="array" ref="AE49">IF(FORM_COMP[[#This Row],[Arrival date]:[Arrival date]]="","",IF(AND(FORM_COMP[[#This Row],[Arrival date]:[Arrival date]]&lt;=AE$12,FORM_COMP[[#This Row],[Departure date]:[Departure date]]&gt;AE$12),"YES","NO"))</f>
        <v/>
      </c>
      <c r="AF49" s="33"/>
      <c r="AG49" s="33" t="str" cm="1">
        <f t="array" ref="AG4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9" s="33" t="str" cm="1">
        <f t="array" ref="AH4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9" s="33" t="str" cm="1">
        <f t="array" ref="AI4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9" s="33" t="str" cm="1">
        <f t="array" ref="AJ4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9" s="33" t="str" cm="1">
        <f t="array" ref="AK4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9" s="33" t="str" cm="1">
        <f t="array" ref="AL4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9" s="33" t="str" cm="1">
        <f t="array" ref="AM4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0" spans="2:39">
      <c r="B5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]]=""),"O",IF(COUNTIF(AG50:AM50,"ND")&gt;0.5,"R",IF(COUNTIF(FORM_COMP[[#This Row],[27/01/2025]:[02/02/2025]],"")=COUNTIF(Y50:AE50,"NO"),"G","R")))))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2" t="str">
        <f>IF(FORM_GEN[[#This Row],[Function]]="","",FORM_GEN[[#This Row],[Function]])</f>
        <v/>
      </c>
      <c r="H50" s="13" t="str">
        <f>IF(FORM_GEN[[#This Row],[Arrival date]]="","",FORM_GEN[[#This Row],[Arrival date]])</f>
        <v/>
      </c>
      <c r="I50" s="13" t="str">
        <f>IF(FORM_GEN[[#This Row],[Departure date]]="","",FORM_GEN[[#This Row],[Departure date]])</f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4"/>
      <c r="Y50" s="33" t="str" cm="1">
        <f t="array" ref="Y50">IF(FORM_COMP[[#This Row],[Arrival date]:[Arrival date]]="","",IF(AND(FORM_COMP[[#This Row],[Arrival date]:[Arrival date]]&lt;=Y$12,FORM_COMP[[#This Row],[Departure date]:[Departure date]]&gt;Y$12),"YES","NO"))</f>
        <v/>
      </c>
      <c r="Z50" s="33" t="str" cm="1">
        <f t="array" ref="Z50">IF(FORM_COMP[[#This Row],[Arrival date]:[Arrival date]]="","",IF(AND(FORM_COMP[[#This Row],[Arrival date]:[Arrival date]]&lt;=Z$12,FORM_COMP[[#This Row],[Departure date]:[Departure date]]&gt;Z$12),"YES","NO"))</f>
        <v/>
      </c>
      <c r="AA50" s="33" t="str" cm="1">
        <f t="array" ref="AA50">IF(FORM_COMP[[#This Row],[Arrival date]:[Arrival date]]="","",IF(AND(FORM_COMP[[#This Row],[Arrival date]:[Arrival date]]&lt;=AA$12,FORM_COMP[[#This Row],[Departure date]:[Departure date]]&gt;AA$12),"YES","NO"))</f>
        <v/>
      </c>
      <c r="AB50" s="33" t="str" cm="1">
        <f t="array" ref="AB50">IF(FORM_COMP[[#This Row],[Arrival date]:[Arrival date]]="","",IF(AND(FORM_COMP[[#This Row],[Arrival date]:[Arrival date]]&lt;=AB$12,FORM_COMP[[#This Row],[Departure date]:[Departure date]]&gt;AB$12),"YES","NO"))</f>
        <v/>
      </c>
      <c r="AC50" s="33" t="str" cm="1">
        <f t="array" ref="AC50">IF(FORM_COMP[[#This Row],[Arrival date]:[Arrival date]]="","",IF(AND(FORM_COMP[[#This Row],[Arrival date]:[Arrival date]]&lt;=AC$12,FORM_COMP[[#This Row],[Departure date]:[Departure date]]&gt;AC$12),"YES","NO"))</f>
        <v/>
      </c>
      <c r="AD50" s="33" t="str" cm="1">
        <f t="array" ref="AD50">IF(FORM_COMP[[#This Row],[Arrival date]:[Arrival date]]="","",IF(AND(FORM_COMP[[#This Row],[Arrival date]:[Arrival date]]&lt;=AD$12,FORM_COMP[[#This Row],[Departure date]:[Departure date]]&gt;AD$12),"YES","NO"))</f>
        <v/>
      </c>
      <c r="AE50" s="33" t="str" cm="1">
        <f t="array" ref="AE50">IF(FORM_COMP[[#This Row],[Arrival date]:[Arrival date]]="","",IF(AND(FORM_COMP[[#This Row],[Arrival date]:[Arrival date]]&lt;=AE$12,FORM_COMP[[#This Row],[Departure date]:[Departure date]]&gt;AE$12),"YES","NO"))</f>
        <v/>
      </c>
      <c r="AF50" s="33"/>
      <c r="AG50" s="33" t="str" cm="1">
        <f t="array" ref="AG5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0" s="33" t="str" cm="1">
        <f t="array" ref="AH5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0" s="33" t="str" cm="1">
        <f t="array" ref="AI5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0" s="33" t="str" cm="1">
        <f t="array" ref="AJ5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0" s="33" t="str" cm="1">
        <f t="array" ref="AK5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0" s="33" t="str" cm="1">
        <f t="array" ref="AL5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0" s="33" t="str" cm="1">
        <f t="array" ref="AM5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1" spans="2:39">
      <c r="B5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]]=""),"O",IF(COUNTIF(AG51:AM51,"ND")&gt;0.5,"R",IF(COUNTIF(FORM_COMP[[#This Row],[27/01/2025]:[02/02/2025]],"")=COUNTIF(Y51:AE51,"NO"),"G","R")))))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2" t="str">
        <f>IF(FORM_GEN[[#This Row],[Function]]="","",FORM_GEN[[#This Row],[Function]])</f>
        <v/>
      </c>
      <c r="H51" s="13" t="str">
        <f>IF(FORM_GEN[[#This Row],[Arrival date]]="","",FORM_GEN[[#This Row],[Arrival date]])</f>
        <v/>
      </c>
      <c r="I51" s="13" t="str">
        <f>IF(FORM_GEN[[#This Row],[Departure date]]="","",FORM_GEN[[#This Row],[Departure date]])</f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4"/>
      <c r="Y51" s="33" t="str" cm="1">
        <f t="array" ref="Y51">IF(FORM_COMP[[#This Row],[Arrival date]:[Arrival date]]="","",IF(AND(FORM_COMP[[#This Row],[Arrival date]:[Arrival date]]&lt;=Y$12,FORM_COMP[[#This Row],[Departure date]:[Departure date]]&gt;Y$12),"YES","NO"))</f>
        <v/>
      </c>
      <c r="Z51" s="33" t="str" cm="1">
        <f t="array" ref="Z51">IF(FORM_COMP[[#This Row],[Arrival date]:[Arrival date]]="","",IF(AND(FORM_COMP[[#This Row],[Arrival date]:[Arrival date]]&lt;=Z$12,FORM_COMP[[#This Row],[Departure date]:[Departure date]]&gt;Z$12),"YES","NO"))</f>
        <v/>
      </c>
      <c r="AA51" s="33" t="str" cm="1">
        <f t="array" ref="AA51">IF(FORM_COMP[[#This Row],[Arrival date]:[Arrival date]]="","",IF(AND(FORM_COMP[[#This Row],[Arrival date]:[Arrival date]]&lt;=AA$12,FORM_COMP[[#This Row],[Departure date]:[Departure date]]&gt;AA$12),"YES","NO"))</f>
        <v/>
      </c>
      <c r="AB51" s="33" t="str" cm="1">
        <f t="array" ref="AB51">IF(FORM_COMP[[#This Row],[Arrival date]:[Arrival date]]="","",IF(AND(FORM_COMP[[#This Row],[Arrival date]:[Arrival date]]&lt;=AB$12,FORM_COMP[[#This Row],[Departure date]:[Departure date]]&gt;AB$12),"YES","NO"))</f>
        <v/>
      </c>
      <c r="AC51" s="33" t="str" cm="1">
        <f t="array" ref="AC51">IF(FORM_COMP[[#This Row],[Arrival date]:[Arrival date]]="","",IF(AND(FORM_COMP[[#This Row],[Arrival date]:[Arrival date]]&lt;=AC$12,FORM_COMP[[#This Row],[Departure date]:[Departure date]]&gt;AC$12),"YES","NO"))</f>
        <v/>
      </c>
      <c r="AD51" s="33" t="str" cm="1">
        <f t="array" ref="AD51">IF(FORM_COMP[[#This Row],[Arrival date]:[Arrival date]]="","",IF(AND(FORM_COMP[[#This Row],[Arrival date]:[Arrival date]]&lt;=AD$12,FORM_COMP[[#This Row],[Departure date]:[Departure date]]&gt;AD$12),"YES","NO"))</f>
        <v/>
      </c>
      <c r="AE51" s="33" t="str" cm="1">
        <f t="array" ref="AE51">IF(FORM_COMP[[#This Row],[Arrival date]:[Arrival date]]="","",IF(AND(FORM_COMP[[#This Row],[Arrival date]:[Arrival date]]&lt;=AE$12,FORM_COMP[[#This Row],[Departure date]:[Departure date]]&gt;AE$12),"YES","NO"))</f>
        <v/>
      </c>
      <c r="AF51" s="33"/>
      <c r="AG51" s="33" t="str" cm="1">
        <f t="array" ref="AG5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1" s="33" t="str" cm="1">
        <f t="array" ref="AH5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1" s="33" t="str" cm="1">
        <f t="array" ref="AI5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1" s="33" t="str" cm="1">
        <f t="array" ref="AJ5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1" s="33" t="str" cm="1">
        <f t="array" ref="AK5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1" s="33" t="str" cm="1">
        <f t="array" ref="AL5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1" s="33" t="str" cm="1">
        <f t="array" ref="AM5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2" spans="2:39">
      <c r="B5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]]=""),"O",IF(COUNTIF(AG52:AM52,"ND")&gt;0.5,"R",IF(COUNTIF(FORM_COMP[[#This Row],[27/01/2025]:[02/02/2025]],"")=COUNTIF(Y52:AE52,"NO"),"G","R")))))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2" t="str">
        <f>IF(FORM_GEN[[#This Row],[Function]]="","",FORM_GEN[[#This Row],[Function]])</f>
        <v/>
      </c>
      <c r="H52" s="13" t="str">
        <f>IF(FORM_GEN[[#This Row],[Arrival date]]="","",FORM_GEN[[#This Row],[Arrival date]])</f>
        <v/>
      </c>
      <c r="I52" s="13" t="str">
        <f>IF(FORM_GEN[[#This Row],[Departure date]]="","",FORM_GEN[[#This Row],[Departure date]])</f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4"/>
      <c r="Y52" s="33" t="str" cm="1">
        <f t="array" ref="Y52">IF(FORM_COMP[[#This Row],[Arrival date]:[Arrival date]]="","",IF(AND(FORM_COMP[[#This Row],[Arrival date]:[Arrival date]]&lt;=Y$12,FORM_COMP[[#This Row],[Departure date]:[Departure date]]&gt;Y$12),"YES","NO"))</f>
        <v/>
      </c>
      <c r="Z52" s="33" t="str" cm="1">
        <f t="array" ref="Z52">IF(FORM_COMP[[#This Row],[Arrival date]:[Arrival date]]="","",IF(AND(FORM_COMP[[#This Row],[Arrival date]:[Arrival date]]&lt;=Z$12,FORM_COMP[[#This Row],[Departure date]:[Departure date]]&gt;Z$12),"YES","NO"))</f>
        <v/>
      </c>
      <c r="AA52" s="33" t="str" cm="1">
        <f t="array" ref="AA52">IF(FORM_COMP[[#This Row],[Arrival date]:[Arrival date]]="","",IF(AND(FORM_COMP[[#This Row],[Arrival date]:[Arrival date]]&lt;=AA$12,FORM_COMP[[#This Row],[Departure date]:[Departure date]]&gt;AA$12),"YES","NO"))</f>
        <v/>
      </c>
      <c r="AB52" s="33" t="str" cm="1">
        <f t="array" ref="AB52">IF(FORM_COMP[[#This Row],[Arrival date]:[Arrival date]]="","",IF(AND(FORM_COMP[[#This Row],[Arrival date]:[Arrival date]]&lt;=AB$12,FORM_COMP[[#This Row],[Departure date]:[Departure date]]&gt;AB$12),"YES","NO"))</f>
        <v/>
      </c>
      <c r="AC52" s="33" t="str" cm="1">
        <f t="array" ref="AC52">IF(FORM_COMP[[#This Row],[Arrival date]:[Arrival date]]="","",IF(AND(FORM_COMP[[#This Row],[Arrival date]:[Arrival date]]&lt;=AC$12,FORM_COMP[[#This Row],[Departure date]:[Departure date]]&gt;AC$12),"YES","NO"))</f>
        <v/>
      </c>
      <c r="AD52" s="33" t="str" cm="1">
        <f t="array" ref="AD52">IF(FORM_COMP[[#This Row],[Arrival date]:[Arrival date]]="","",IF(AND(FORM_COMP[[#This Row],[Arrival date]:[Arrival date]]&lt;=AD$12,FORM_COMP[[#This Row],[Departure date]:[Departure date]]&gt;AD$12),"YES","NO"))</f>
        <v/>
      </c>
      <c r="AE52" s="33" t="str" cm="1">
        <f t="array" ref="AE52">IF(FORM_COMP[[#This Row],[Arrival date]:[Arrival date]]="","",IF(AND(FORM_COMP[[#This Row],[Arrival date]:[Arrival date]]&lt;=AE$12,FORM_COMP[[#This Row],[Departure date]:[Departure date]]&gt;AE$12),"YES","NO"))</f>
        <v/>
      </c>
      <c r="AF52" s="33"/>
      <c r="AG52" s="33" t="str" cm="1">
        <f t="array" ref="AG5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2" s="33" t="str" cm="1">
        <f t="array" ref="AH5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2" s="33" t="str" cm="1">
        <f t="array" ref="AI5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2" s="33" t="str" cm="1">
        <f t="array" ref="AJ5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2" s="33" t="str" cm="1">
        <f t="array" ref="AK5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2" s="33" t="str" cm="1">
        <f t="array" ref="AL5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2" s="33" t="str" cm="1">
        <f t="array" ref="AM5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3" spans="2:39">
      <c r="B5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]]=""),"O",IF(COUNTIF(AG53:AM53,"ND")&gt;0.5,"R",IF(COUNTIF(FORM_COMP[[#This Row],[27/01/2025]:[02/02/2025]],"")=COUNTIF(Y53:AE53,"NO"),"G","R")))))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2" t="str">
        <f>IF(FORM_GEN[[#This Row],[Function]]="","",FORM_GEN[[#This Row],[Function]])</f>
        <v/>
      </c>
      <c r="H53" s="13" t="str">
        <f>IF(FORM_GEN[[#This Row],[Arrival date]]="","",FORM_GEN[[#This Row],[Arrival date]])</f>
        <v/>
      </c>
      <c r="I53" s="13" t="str">
        <f>IF(FORM_GEN[[#This Row],[Departure date]]="","",FORM_GEN[[#This Row],[Departure date]])</f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4"/>
      <c r="Y53" s="33" t="str" cm="1">
        <f t="array" ref="Y53">IF(FORM_COMP[[#This Row],[Arrival date]:[Arrival date]]="","",IF(AND(FORM_COMP[[#This Row],[Arrival date]:[Arrival date]]&lt;=Y$12,FORM_COMP[[#This Row],[Departure date]:[Departure date]]&gt;Y$12),"YES","NO"))</f>
        <v/>
      </c>
      <c r="Z53" s="33" t="str" cm="1">
        <f t="array" ref="Z53">IF(FORM_COMP[[#This Row],[Arrival date]:[Arrival date]]="","",IF(AND(FORM_COMP[[#This Row],[Arrival date]:[Arrival date]]&lt;=Z$12,FORM_COMP[[#This Row],[Departure date]:[Departure date]]&gt;Z$12),"YES","NO"))</f>
        <v/>
      </c>
      <c r="AA53" s="33" t="str" cm="1">
        <f t="array" ref="AA53">IF(FORM_COMP[[#This Row],[Arrival date]:[Arrival date]]="","",IF(AND(FORM_COMP[[#This Row],[Arrival date]:[Arrival date]]&lt;=AA$12,FORM_COMP[[#This Row],[Departure date]:[Departure date]]&gt;AA$12),"YES","NO"))</f>
        <v/>
      </c>
      <c r="AB53" s="33" t="str" cm="1">
        <f t="array" ref="AB53">IF(FORM_COMP[[#This Row],[Arrival date]:[Arrival date]]="","",IF(AND(FORM_COMP[[#This Row],[Arrival date]:[Arrival date]]&lt;=AB$12,FORM_COMP[[#This Row],[Departure date]:[Departure date]]&gt;AB$12),"YES","NO"))</f>
        <v/>
      </c>
      <c r="AC53" s="33" t="str" cm="1">
        <f t="array" ref="AC53">IF(FORM_COMP[[#This Row],[Arrival date]:[Arrival date]]="","",IF(AND(FORM_COMP[[#This Row],[Arrival date]:[Arrival date]]&lt;=AC$12,FORM_COMP[[#This Row],[Departure date]:[Departure date]]&gt;AC$12),"YES","NO"))</f>
        <v/>
      </c>
      <c r="AD53" s="33" t="str" cm="1">
        <f t="array" ref="AD53">IF(FORM_COMP[[#This Row],[Arrival date]:[Arrival date]]="","",IF(AND(FORM_COMP[[#This Row],[Arrival date]:[Arrival date]]&lt;=AD$12,FORM_COMP[[#This Row],[Departure date]:[Departure date]]&gt;AD$12),"YES","NO"))</f>
        <v/>
      </c>
      <c r="AE53" s="33" t="str" cm="1">
        <f t="array" ref="AE53">IF(FORM_COMP[[#This Row],[Arrival date]:[Arrival date]]="","",IF(AND(FORM_COMP[[#This Row],[Arrival date]:[Arrival date]]&lt;=AE$12,FORM_COMP[[#This Row],[Departure date]:[Departure date]]&gt;AE$12),"YES","NO"))</f>
        <v/>
      </c>
      <c r="AF53" s="33"/>
      <c r="AG53" s="33" t="str" cm="1">
        <f t="array" ref="AG5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3" s="33" t="str" cm="1">
        <f t="array" ref="AH5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3" s="33" t="str" cm="1">
        <f t="array" ref="AI5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3" s="33" t="str" cm="1">
        <f t="array" ref="AJ5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3" s="33" t="str" cm="1">
        <f t="array" ref="AK5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3" s="33" t="str" cm="1">
        <f t="array" ref="AL5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3" s="33" t="str" cm="1">
        <f t="array" ref="AM5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4" spans="2:39">
      <c r="B5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]]=""),"O",IF(COUNTIF(AG54:AM54,"ND")&gt;0.5,"R",IF(COUNTIF(FORM_COMP[[#This Row],[27/01/2025]:[02/02/2025]],"")=COUNTIF(Y54:AE54,"NO"),"G","R")))))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2" t="str">
        <f>IF(FORM_GEN[[#This Row],[Function]]="","",FORM_GEN[[#This Row],[Function]])</f>
        <v/>
      </c>
      <c r="H54" s="13" t="str">
        <f>IF(FORM_GEN[[#This Row],[Arrival date]]="","",FORM_GEN[[#This Row],[Arrival date]])</f>
        <v/>
      </c>
      <c r="I54" s="13" t="str">
        <f>IF(FORM_GEN[[#This Row],[Departure date]]="","",FORM_GEN[[#This Row],[Departure date]])</f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33" t="str" cm="1">
        <f t="array" ref="Y54">IF(FORM_COMP[[#This Row],[Arrival date]:[Arrival date]]="","",IF(AND(FORM_COMP[[#This Row],[Arrival date]:[Arrival date]]&lt;=Y$12,FORM_COMP[[#This Row],[Departure date]:[Departure date]]&gt;Y$12),"YES","NO"))</f>
        <v/>
      </c>
      <c r="Z54" s="33" t="str" cm="1">
        <f t="array" ref="Z54">IF(FORM_COMP[[#This Row],[Arrival date]:[Arrival date]]="","",IF(AND(FORM_COMP[[#This Row],[Arrival date]:[Arrival date]]&lt;=Z$12,FORM_COMP[[#This Row],[Departure date]:[Departure date]]&gt;Z$12),"YES","NO"))</f>
        <v/>
      </c>
      <c r="AA54" s="33" t="str" cm="1">
        <f t="array" ref="AA54">IF(FORM_COMP[[#This Row],[Arrival date]:[Arrival date]]="","",IF(AND(FORM_COMP[[#This Row],[Arrival date]:[Arrival date]]&lt;=AA$12,FORM_COMP[[#This Row],[Departure date]:[Departure date]]&gt;AA$12),"YES","NO"))</f>
        <v/>
      </c>
      <c r="AB54" s="33" t="str" cm="1">
        <f t="array" ref="AB54">IF(FORM_COMP[[#This Row],[Arrival date]:[Arrival date]]="","",IF(AND(FORM_COMP[[#This Row],[Arrival date]:[Arrival date]]&lt;=AB$12,FORM_COMP[[#This Row],[Departure date]:[Departure date]]&gt;AB$12),"YES","NO"))</f>
        <v/>
      </c>
      <c r="AC54" s="33" t="str" cm="1">
        <f t="array" ref="AC54">IF(FORM_COMP[[#This Row],[Arrival date]:[Arrival date]]="","",IF(AND(FORM_COMP[[#This Row],[Arrival date]:[Arrival date]]&lt;=AC$12,FORM_COMP[[#This Row],[Departure date]:[Departure date]]&gt;AC$12),"YES","NO"))</f>
        <v/>
      </c>
      <c r="AD54" s="33" t="str" cm="1">
        <f t="array" ref="AD54">IF(FORM_COMP[[#This Row],[Arrival date]:[Arrival date]]="","",IF(AND(FORM_COMP[[#This Row],[Arrival date]:[Arrival date]]&lt;=AD$12,FORM_COMP[[#This Row],[Departure date]:[Departure date]]&gt;AD$12),"YES","NO"))</f>
        <v/>
      </c>
      <c r="AE54" s="33" t="str" cm="1">
        <f t="array" ref="AE54">IF(FORM_COMP[[#This Row],[Arrival date]:[Arrival date]]="","",IF(AND(FORM_COMP[[#This Row],[Arrival date]:[Arrival date]]&lt;=AE$12,FORM_COMP[[#This Row],[Departure date]:[Departure date]]&gt;AE$12),"YES","NO"))</f>
        <v/>
      </c>
      <c r="AF54" s="33"/>
      <c r="AG54" s="33" t="str" cm="1">
        <f t="array" ref="AG5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4" s="33" t="str" cm="1">
        <f t="array" ref="AH5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4" s="33" t="str" cm="1">
        <f t="array" ref="AI5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4" s="33" t="str" cm="1">
        <f t="array" ref="AJ5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4" s="33" t="str" cm="1">
        <f t="array" ref="AK5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4" s="33" t="str" cm="1">
        <f t="array" ref="AL5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4" s="33" t="str" cm="1">
        <f t="array" ref="AM5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5" spans="2:39">
      <c r="B5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]]=""),"O",IF(COUNTIF(AG55:AM55,"ND")&gt;0.5,"R",IF(COUNTIF(FORM_COMP[[#This Row],[27/01/2025]:[02/02/2025]],"")=COUNTIF(Y55:AE55,"NO"),"G","R")))))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2" t="str">
        <f>IF(FORM_GEN[[#This Row],[Function]]="","",FORM_GEN[[#This Row],[Function]])</f>
        <v/>
      </c>
      <c r="H55" s="13" t="str">
        <f>IF(FORM_GEN[[#This Row],[Arrival date]]="","",FORM_GEN[[#This Row],[Arrival date]])</f>
        <v/>
      </c>
      <c r="I55" s="13" t="str">
        <f>IF(FORM_GEN[[#This Row],[Departure date]]="","",FORM_GEN[[#This Row],[Departure date]])</f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4"/>
      <c r="Y55" s="33" t="str" cm="1">
        <f t="array" ref="Y55">IF(FORM_COMP[[#This Row],[Arrival date]:[Arrival date]]="","",IF(AND(FORM_COMP[[#This Row],[Arrival date]:[Arrival date]]&lt;=Y$12,FORM_COMP[[#This Row],[Departure date]:[Departure date]]&gt;Y$12),"YES","NO"))</f>
        <v/>
      </c>
      <c r="Z55" s="33" t="str" cm="1">
        <f t="array" ref="Z55">IF(FORM_COMP[[#This Row],[Arrival date]:[Arrival date]]="","",IF(AND(FORM_COMP[[#This Row],[Arrival date]:[Arrival date]]&lt;=Z$12,FORM_COMP[[#This Row],[Departure date]:[Departure date]]&gt;Z$12),"YES","NO"))</f>
        <v/>
      </c>
      <c r="AA55" s="33" t="str" cm="1">
        <f t="array" ref="AA55">IF(FORM_COMP[[#This Row],[Arrival date]:[Arrival date]]="","",IF(AND(FORM_COMP[[#This Row],[Arrival date]:[Arrival date]]&lt;=AA$12,FORM_COMP[[#This Row],[Departure date]:[Departure date]]&gt;AA$12),"YES","NO"))</f>
        <v/>
      </c>
      <c r="AB55" s="33" t="str" cm="1">
        <f t="array" ref="AB55">IF(FORM_COMP[[#This Row],[Arrival date]:[Arrival date]]="","",IF(AND(FORM_COMP[[#This Row],[Arrival date]:[Arrival date]]&lt;=AB$12,FORM_COMP[[#This Row],[Departure date]:[Departure date]]&gt;AB$12),"YES","NO"))</f>
        <v/>
      </c>
      <c r="AC55" s="33" t="str" cm="1">
        <f t="array" ref="AC55">IF(FORM_COMP[[#This Row],[Arrival date]:[Arrival date]]="","",IF(AND(FORM_COMP[[#This Row],[Arrival date]:[Arrival date]]&lt;=AC$12,FORM_COMP[[#This Row],[Departure date]:[Departure date]]&gt;AC$12),"YES","NO"))</f>
        <v/>
      </c>
      <c r="AD55" s="33" t="str" cm="1">
        <f t="array" ref="AD55">IF(FORM_COMP[[#This Row],[Arrival date]:[Arrival date]]="","",IF(AND(FORM_COMP[[#This Row],[Arrival date]:[Arrival date]]&lt;=AD$12,FORM_COMP[[#This Row],[Departure date]:[Departure date]]&gt;AD$12),"YES","NO"))</f>
        <v/>
      </c>
      <c r="AE55" s="33" t="str" cm="1">
        <f t="array" ref="AE55">IF(FORM_COMP[[#This Row],[Arrival date]:[Arrival date]]="","",IF(AND(FORM_COMP[[#This Row],[Arrival date]:[Arrival date]]&lt;=AE$12,FORM_COMP[[#This Row],[Departure date]:[Departure date]]&gt;AE$12),"YES","NO"))</f>
        <v/>
      </c>
      <c r="AF55" s="33"/>
      <c r="AG55" s="33" t="str" cm="1">
        <f t="array" ref="AG5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5" s="33" t="str" cm="1">
        <f t="array" ref="AH5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5" s="33" t="str" cm="1">
        <f t="array" ref="AI5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5" s="33" t="str" cm="1">
        <f t="array" ref="AJ5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5" s="33" t="str" cm="1">
        <f t="array" ref="AK5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5" s="33" t="str" cm="1">
        <f t="array" ref="AL5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5" s="33" t="str" cm="1">
        <f t="array" ref="AM5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6" spans="2:39">
      <c r="B5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]]=""),"O",IF(COUNTIF(AG56:AM56,"ND")&gt;0.5,"R",IF(COUNTIF(FORM_COMP[[#This Row],[27/01/2025]:[02/02/2025]],"")=COUNTIF(Y56:AE56,"NO"),"G","R")))))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2" t="str">
        <f>IF(FORM_GEN[[#This Row],[Function]]="","",FORM_GEN[[#This Row],[Function]])</f>
        <v/>
      </c>
      <c r="H56" s="13" t="str">
        <f>IF(FORM_GEN[[#This Row],[Arrival date]]="","",FORM_GEN[[#This Row],[Arrival date]])</f>
        <v/>
      </c>
      <c r="I56" s="13" t="str">
        <f>IF(FORM_GEN[[#This Row],[Departure date]]="","",FORM_GEN[[#This Row],[Departure date]])</f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4"/>
      <c r="Y56" s="33" t="str" cm="1">
        <f t="array" ref="Y56">IF(FORM_COMP[[#This Row],[Arrival date]:[Arrival date]]="","",IF(AND(FORM_COMP[[#This Row],[Arrival date]:[Arrival date]]&lt;=Y$12,FORM_COMP[[#This Row],[Departure date]:[Departure date]]&gt;Y$12),"YES","NO"))</f>
        <v/>
      </c>
      <c r="Z56" s="33" t="str" cm="1">
        <f t="array" ref="Z56">IF(FORM_COMP[[#This Row],[Arrival date]:[Arrival date]]="","",IF(AND(FORM_COMP[[#This Row],[Arrival date]:[Arrival date]]&lt;=Z$12,FORM_COMP[[#This Row],[Departure date]:[Departure date]]&gt;Z$12),"YES","NO"))</f>
        <v/>
      </c>
      <c r="AA56" s="33" t="str" cm="1">
        <f t="array" ref="AA56">IF(FORM_COMP[[#This Row],[Arrival date]:[Arrival date]]="","",IF(AND(FORM_COMP[[#This Row],[Arrival date]:[Arrival date]]&lt;=AA$12,FORM_COMP[[#This Row],[Departure date]:[Departure date]]&gt;AA$12),"YES","NO"))</f>
        <v/>
      </c>
      <c r="AB56" s="33" t="str" cm="1">
        <f t="array" ref="AB56">IF(FORM_COMP[[#This Row],[Arrival date]:[Arrival date]]="","",IF(AND(FORM_COMP[[#This Row],[Arrival date]:[Arrival date]]&lt;=AB$12,FORM_COMP[[#This Row],[Departure date]:[Departure date]]&gt;AB$12),"YES","NO"))</f>
        <v/>
      </c>
      <c r="AC56" s="33" t="str" cm="1">
        <f t="array" ref="AC56">IF(FORM_COMP[[#This Row],[Arrival date]:[Arrival date]]="","",IF(AND(FORM_COMP[[#This Row],[Arrival date]:[Arrival date]]&lt;=AC$12,FORM_COMP[[#This Row],[Departure date]:[Departure date]]&gt;AC$12),"YES","NO"))</f>
        <v/>
      </c>
      <c r="AD56" s="33" t="str" cm="1">
        <f t="array" ref="AD56">IF(FORM_COMP[[#This Row],[Arrival date]:[Arrival date]]="","",IF(AND(FORM_COMP[[#This Row],[Arrival date]:[Arrival date]]&lt;=AD$12,FORM_COMP[[#This Row],[Departure date]:[Departure date]]&gt;AD$12),"YES","NO"))</f>
        <v/>
      </c>
      <c r="AE56" s="33" t="str" cm="1">
        <f t="array" ref="AE56">IF(FORM_COMP[[#This Row],[Arrival date]:[Arrival date]]="","",IF(AND(FORM_COMP[[#This Row],[Arrival date]:[Arrival date]]&lt;=AE$12,FORM_COMP[[#This Row],[Departure date]:[Departure date]]&gt;AE$12),"YES","NO"))</f>
        <v/>
      </c>
      <c r="AF56" s="33"/>
      <c r="AG56" s="33" t="str" cm="1">
        <f t="array" ref="AG5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6" s="33" t="str" cm="1">
        <f t="array" ref="AH5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6" s="33" t="str" cm="1">
        <f t="array" ref="AI5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6" s="33" t="str" cm="1">
        <f t="array" ref="AJ5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6" s="33" t="str" cm="1">
        <f t="array" ref="AK5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6" s="33" t="str" cm="1">
        <f t="array" ref="AL5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6" s="33" t="str" cm="1">
        <f t="array" ref="AM5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7" spans="2:39">
      <c r="B5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]]=""),"O",IF(COUNTIF(AG57:AM57,"ND")&gt;0.5,"R",IF(COUNTIF(FORM_COMP[[#This Row],[27/01/2025]:[02/02/2025]],"")=COUNTIF(Y57:AE57,"NO"),"G","R")))))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2" t="str">
        <f>IF(FORM_GEN[[#This Row],[Function]]="","",FORM_GEN[[#This Row],[Function]])</f>
        <v/>
      </c>
      <c r="H57" s="13" t="str">
        <f>IF(FORM_GEN[[#This Row],[Arrival date]]="","",FORM_GEN[[#This Row],[Arrival date]])</f>
        <v/>
      </c>
      <c r="I57" s="13" t="str">
        <f>IF(FORM_GEN[[#This Row],[Departure date]]="","",FORM_GEN[[#This Row],[Departure date]])</f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4"/>
      <c r="Y57" s="33" t="str" cm="1">
        <f t="array" ref="Y57">IF(FORM_COMP[[#This Row],[Arrival date]:[Arrival date]]="","",IF(AND(FORM_COMP[[#This Row],[Arrival date]:[Arrival date]]&lt;=Y$12,FORM_COMP[[#This Row],[Departure date]:[Departure date]]&gt;Y$12),"YES","NO"))</f>
        <v/>
      </c>
      <c r="Z57" s="33" t="str" cm="1">
        <f t="array" ref="Z57">IF(FORM_COMP[[#This Row],[Arrival date]:[Arrival date]]="","",IF(AND(FORM_COMP[[#This Row],[Arrival date]:[Arrival date]]&lt;=Z$12,FORM_COMP[[#This Row],[Departure date]:[Departure date]]&gt;Z$12),"YES","NO"))</f>
        <v/>
      </c>
      <c r="AA57" s="33" t="str" cm="1">
        <f t="array" ref="AA57">IF(FORM_COMP[[#This Row],[Arrival date]:[Arrival date]]="","",IF(AND(FORM_COMP[[#This Row],[Arrival date]:[Arrival date]]&lt;=AA$12,FORM_COMP[[#This Row],[Departure date]:[Departure date]]&gt;AA$12),"YES","NO"))</f>
        <v/>
      </c>
      <c r="AB57" s="33" t="str" cm="1">
        <f t="array" ref="AB57">IF(FORM_COMP[[#This Row],[Arrival date]:[Arrival date]]="","",IF(AND(FORM_COMP[[#This Row],[Arrival date]:[Arrival date]]&lt;=AB$12,FORM_COMP[[#This Row],[Departure date]:[Departure date]]&gt;AB$12),"YES","NO"))</f>
        <v/>
      </c>
      <c r="AC57" s="33" t="str" cm="1">
        <f t="array" ref="AC57">IF(FORM_COMP[[#This Row],[Arrival date]:[Arrival date]]="","",IF(AND(FORM_COMP[[#This Row],[Arrival date]:[Arrival date]]&lt;=AC$12,FORM_COMP[[#This Row],[Departure date]:[Departure date]]&gt;AC$12),"YES","NO"))</f>
        <v/>
      </c>
      <c r="AD57" s="33" t="str" cm="1">
        <f t="array" ref="AD57">IF(FORM_COMP[[#This Row],[Arrival date]:[Arrival date]]="","",IF(AND(FORM_COMP[[#This Row],[Arrival date]:[Arrival date]]&lt;=AD$12,FORM_COMP[[#This Row],[Departure date]:[Departure date]]&gt;AD$12),"YES","NO"))</f>
        <v/>
      </c>
      <c r="AE57" s="33" t="str" cm="1">
        <f t="array" ref="AE57">IF(FORM_COMP[[#This Row],[Arrival date]:[Arrival date]]="","",IF(AND(FORM_COMP[[#This Row],[Arrival date]:[Arrival date]]&lt;=AE$12,FORM_COMP[[#This Row],[Departure date]:[Departure date]]&gt;AE$12),"YES","NO"))</f>
        <v/>
      </c>
      <c r="AF57" s="33"/>
      <c r="AG57" s="33" t="str" cm="1">
        <f t="array" ref="AG5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7" s="33" t="str" cm="1">
        <f t="array" ref="AH5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7" s="33" t="str" cm="1">
        <f t="array" ref="AI5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7" s="33" t="str" cm="1">
        <f t="array" ref="AJ5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7" s="33" t="str" cm="1">
        <f t="array" ref="AK5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7" s="33" t="str" cm="1">
        <f t="array" ref="AL5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7" s="33" t="str" cm="1">
        <f t="array" ref="AM5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8" spans="2:39">
      <c r="B5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]]=""),"O",IF(COUNTIF(AG58:AM58,"ND")&gt;0.5,"R",IF(COUNTIF(FORM_COMP[[#This Row],[27/01/2025]:[02/02/2025]],"")=COUNTIF(Y58:AE58,"NO"),"G","R")))))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2" t="str">
        <f>IF(FORM_GEN[[#This Row],[Function]]="","",FORM_GEN[[#This Row],[Function]])</f>
        <v/>
      </c>
      <c r="H58" s="13" t="str">
        <f>IF(FORM_GEN[[#This Row],[Arrival date]]="","",FORM_GEN[[#This Row],[Arrival date]])</f>
        <v/>
      </c>
      <c r="I58" s="13" t="str">
        <f>IF(FORM_GEN[[#This Row],[Departure date]]="","",FORM_GEN[[#This Row],[Departure date]])</f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4"/>
      <c r="Y58" s="33" t="str" cm="1">
        <f t="array" ref="Y58">IF(FORM_COMP[[#This Row],[Arrival date]:[Arrival date]]="","",IF(AND(FORM_COMP[[#This Row],[Arrival date]:[Arrival date]]&lt;=Y$12,FORM_COMP[[#This Row],[Departure date]:[Departure date]]&gt;Y$12),"YES","NO"))</f>
        <v/>
      </c>
      <c r="Z58" s="33" t="str" cm="1">
        <f t="array" ref="Z58">IF(FORM_COMP[[#This Row],[Arrival date]:[Arrival date]]="","",IF(AND(FORM_COMP[[#This Row],[Arrival date]:[Arrival date]]&lt;=Z$12,FORM_COMP[[#This Row],[Departure date]:[Departure date]]&gt;Z$12),"YES","NO"))</f>
        <v/>
      </c>
      <c r="AA58" s="33" t="str" cm="1">
        <f t="array" ref="AA58">IF(FORM_COMP[[#This Row],[Arrival date]:[Arrival date]]="","",IF(AND(FORM_COMP[[#This Row],[Arrival date]:[Arrival date]]&lt;=AA$12,FORM_COMP[[#This Row],[Departure date]:[Departure date]]&gt;AA$12),"YES","NO"))</f>
        <v/>
      </c>
      <c r="AB58" s="33" t="str" cm="1">
        <f t="array" ref="AB58">IF(FORM_COMP[[#This Row],[Arrival date]:[Arrival date]]="","",IF(AND(FORM_COMP[[#This Row],[Arrival date]:[Arrival date]]&lt;=AB$12,FORM_COMP[[#This Row],[Departure date]:[Departure date]]&gt;AB$12),"YES","NO"))</f>
        <v/>
      </c>
      <c r="AC58" s="33" t="str" cm="1">
        <f t="array" ref="AC58">IF(FORM_COMP[[#This Row],[Arrival date]:[Arrival date]]="","",IF(AND(FORM_COMP[[#This Row],[Arrival date]:[Arrival date]]&lt;=AC$12,FORM_COMP[[#This Row],[Departure date]:[Departure date]]&gt;AC$12),"YES","NO"))</f>
        <v/>
      </c>
      <c r="AD58" s="33" t="str" cm="1">
        <f t="array" ref="AD58">IF(FORM_COMP[[#This Row],[Arrival date]:[Arrival date]]="","",IF(AND(FORM_COMP[[#This Row],[Arrival date]:[Arrival date]]&lt;=AD$12,FORM_COMP[[#This Row],[Departure date]:[Departure date]]&gt;AD$12),"YES","NO"))</f>
        <v/>
      </c>
      <c r="AE58" s="33" t="str" cm="1">
        <f t="array" ref="AE58">IF(FORM_COMP[[#This Row],[Arrival date]:[Arrival date]]="","",IF(AND(FORM_COMP[[#This Row],[Arrival date]:[Arrival date]]&lt;=AE$12,FORM_COMP[[#This Row],[Departure date]:[Departure date]]&gt;AE$12),"YES","NO"))</f>
        <v/>
      </c>
      <c r="AF58" s="33"/>
      <c r="AG58" s="33" t="str" cm="1">
        <f t="array" ref="AG5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8" s="33" t="str" cm="1">
        <f t="array" ref="AH5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8" s="33" t="str" cm="1">
        <f t="array" ref="AI5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8" s="33" t="str" cm="1">
        <f t="array" ref="AJ5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8" s="33" t="str" cm="1">
        <f t="array" ref="AK5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8" s="33" t="str" cm="1">
        <f t="array" ref="AL5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8" s="33" t="str" cm="1">
        <f t="array" ref="AM5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9" spans="2:39">
      <c r="B5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]]=""),"O",IF(COUNTIF(AG59:AM59,"ND")&gt;0.5,"R",IF(COUNTIF(FORM_COMP[[#This Row],[27/01/2025]:[02/02/2025]],"")=COUNTIF(Y59:AE59,"NO"),"G","R")))))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2" t="str">
        <f>IF(FORM_GEN[[#This Row],[Function]]="","",FORM_GEN[[#This Row],[Function]])</f>
        <v/>
      </c>
      <c r="H59" s="13" t="str">
        <f>IF(FORM_GEN[[#This Row],[Arrival date]]="","",FORM_GEN[[#This Row],[Arrival date]])</f>
        <v/>
      </c>
      <c r="I59" s="13" t="str">
        <f>IF(FORM_GEN[[#This Row],[Departure date]]="","",FORM_GEN[[#This Row],[Departure date]])</f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4"/>
      <c r="Y59" s="33" t="str" cm="1">
        <f t="array" ref="Y59">IF(FORM_COMP[[#This Row],[Arrival date]:[Arrival date]]="","",IF(AND(FORM_COMP[[#This Row],[Arrival date]:[Arrival date]]&lt;=Y$12,FORM_COMP[[#This Row],[Departure date]:[Departure date]]&gt;Y$12),"YES","NO"))</f>
        <v/>
      </c>
      <c r="Z59" s="33" t="str" cm="1">
        <f t="array" ref="Z59">IF(FORM_COMP[[#This Row],[Arrival date]:[Arrival date]]="","",IF(AND(FORM_COMP[[#This Row],[Arrival date]:[Arrival date]]&lt;=Z$12,FORM_COMP[[#This Row],[Departure date]:[Departure date]]&gt;Z$12),"YES","NO"))</f>
        <v/>
      </c>
      <c r="AA59" s="33" t="str" cm="1">
        <f t="array" ref="AA59">IF(FORM_COMP[[#This Row],[Arrival date]:[Arrival date]]="","",IF(AND(FORM_COMP[[#This Row],[Arrival date]:[Arrival date]]&lt;=AA$12,FORM_COMP[[#This Row],[Departure date]:[Departure date]]&gt;AA$12),"YES","NO"))</f>
        <v/>
      </c>
      <c r="AB59" s="33" t="str" cm="1">
        <f t="array" ref="AB59">IF(FORM_COMP[[#This Row],[Arrival date]:[Arrival date]]="","",IF(AND(FORM_COMP[[#This Row],[Arrival date]:[Arrival date]]&lt;=AB$12,FORM_COMP[[#This Row],[Departure date]:[Departure date]]&gt;AB$12),"YES","NO"))</f>
        <v/>
      </c>
      <c r="AC59" s="33" t="str" cm="1">
        <f t="array" ref="AC59">IF(FORM_COMP[[#This Row],[Arrival date]:[Arrival date]]="","",IF(AND(FORM_COMP[[#This Row],[Arrival date]:[Arrival date]]&lt;=AC$12,FORM_COMP[[#This Row],[Departure date]:[Departure date]]&gt;AC$12),"YES","NO"))</f>
        <v/>
      </c>
      <c r="AD59" s="33" t="str" cm="1">
        <f t="array" ref="AD59">IF(FORM_COMP[[#This Row],[Arrival date]:[Arrival date]]="","",IF(AND(FORM_COMP[[#This Row],[Arrival date]:[Arrival date]]&lt;=AD$12,FORM_COMP[[#This Row],[Departure date]:[Departure date]]&gt;AD$12),"YES","NO"))</f>
        <v/>
      </c>
      <c r="AE59" s="33" t="str" cm="1">
        <f t="array" ref="AE59">IF(FORM_COMP[[#This Row],[Arrival date]:[Arrival date]]="","",IF(AND(FORM_COMP[[#This Row],[Arrival date]:[Arrival date]]&lt;=AE$12,FORM_COMP[[#This Row],[Departure date]:[Departure date]]&gt;AE$12),"YES","NO"))</f>
        <v/>
      </c>
      <c r="AF59" s="33"/>
      <c r="AG59" s="33" t="str" cm="1">
        <f t="array" ref="AG5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9" s="33" t="str" cm="1">
        <f t="array" ref="AH5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9" s="33" t="str" cm="1">
        <f t="array" ref="AI5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9" s="33" t="str" cm="1">
        <f t="array" ref="AJ5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9" s="33" t="str" cm="1">
        <f t="array" ref="AK5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9" s="33" t="str" cm="1">
        <f t="array" ref="AL5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9" s="33" t="str" cm="1">
        <f t="array" ref="AM5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0" spans="2:39">
      <c r="B6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]]=""),"O",IF(COUNTIF(AG60:AM60,"ND")&gt;0.5,"R",IF(COUNTIF(FORM_COMP[[#This Row],[27/01/2025]:[02/02/2025]],"")=COUNTIF(Y60:AE60,"NO"),"G","R")))))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2" t="str">
        <f>IF(FORM_GEN[[#This Row],[Function]]="","",FORM_GEN[[#This Row],[Function]])</f>
        <v/>
      </c>
      <c r="H60" s="13" t="str">
        <f>IF(FORM_GEN[[#This Row],[Arrival date]]="","",FORM_GEN[[#This Row],[Arrival date]])</f>
        <v/>
      </c>
      <c r="I60" s="13" t="str">
        <f>IF(FORM_GEN[[#This Row],[Departure date]]="","",FORM_GEN[[#This Row],[Departure date]])</f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4"/>
      <c r="Y60" s="33" t="str" cm="1">
        <f t="array" ref="Y60">IF(FORM_COMP[[#This Row],[Arrival date]:[Arrival date]]="","",IF(AND(FORM_COMP[[#This Row],[Arrival date]:[Arrival date]]&lt;=Y$12,FORM_COMP[[#This Row],[Departure date]:[Departure date]]&gt;Y$12),"YES","NO"))</f>
        <v/>
      </c>
      <c r="Z60" s="33" t="str" cm="1">
        <f t="array" ref="Z60">IF(FORM_COMP[[#This Row],[Arrival date]:[Arrival date]]="","",IF(AND(FORM_COMP[[#This Row],[Arrival date]:[Arrival date]]&lt;=Z$12,FORM_COMP[[#This Row],[Departure date]:[Departure date]]&gt;Z$12),"YES","NO"))</f>
        <v/>
      </c>
      <c r="AA60" s="33" t="str" cm="1">
        <f t="array" ref="AA60">IF(FORM_COMP[[#This Row],[Arrival date]:[Arrival date]]="","",IF(AND(FORM_COMP[[#This Row],[Arrival date]:[Arrival date]]&lt;=AA$12,FORM_COMP[[#This Row],[Departure date]:[Departure date]]&gt;AA$12),"YES","NO"))</f>
        <v/>
      </c>
      <c r="AB60" s="33" t="str" cm="1">
        <f t="array" ref="AB60">IF(FORM_COMP[[#This Row],[Arrival date]:[Arrival date]]="","",IF(AND(FORM_COMP[[#This Row],[Arrival date]:[Arrival date]]&lt;=AB$12,FORM_COMP[[#This Row],[Departure date]:[Departure date]]&gt;AB$12),"YES","NO"))</f>
        <v/>
      </c>
      <c r="AC60" s="33" t="str" cm="1">
        <f t="array" ref="AC60">IF(FORM_COMP[[#This Row],[Arrival date]:[Arrival date]]="","",IF(AND(FORM_COMP[[#This Row],[Arrival date]:[Arrival date]]&lt;=AC$12,FORM_COMP[[#This Row],[Departure date]:[Departure date]]&gt;AC$12),"YES","NO"))</f>
        <v/>
      </c>
      <c r="AD60" s="33" t="str" cm="1">
        <f t="array" ref="AD60">IF(FORM_COMP[[#This Row],[Arrival date]:[Arrival date]]="","",IF(AND(FORM_COMP[[#This Row],[Arrival date]:[Arrival date]]&lt;=AD$12,FORM_COMP[[#This Row],[Departure date]:[Departure date]]&gt;AD$12),"YES","NO"))</f>
        <v/>
      </c>
      <c r="AE60" s="33" t="str" cm="1">
        <f t="array" ref="AE60">IF(FORM_COMP[[#This Row],[Arrival date]:[Arrival date]]="","",IF(AND(FORM_COMP[[#This Row],[Arrival date]:[Arrival date]]&lt;=AE$12,FORM_COMP[[#This Row],[Departure date]:[Departure date]]&gt;AE$12),"YES","NO"))</f>
        <v/>
      </c>
      <c r="AF60" s="33"/>
      <c r="AG60" s="33" t="str" cm="1">
        <f t="array" ref="AG6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0" s="33" t="str" cm="1">
        <f t="array" ref="AH6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0" s="33" t="str" cm="1">
        <f t="array" ref="AI6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0" s="33" t="str" cm="1">
        <f t="array" ref="AJ6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0" s="33" t="str" cm="1">
        <f t="array" ref="AK6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0" s="33" t="str" cm="1">
        <f t="array" ref="AL6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0" s="33" t="str" cm="1">
        <f t="array" ref="AM6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1" spans="2:39">
      <c r="B6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]]=""),"O",IF(COUNTIF(AG61:AM61,"ND")&gt;0.5,"R",IF(COUNTIF(FORM_COMP[[#This Row],[27/01/2025]:[02/02/2025]],"")=COUNTIF(Y61:AE61,"NO"),"G","R")))))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2" t="str">
        <f>IF(FORM_GEN[[#This Row],[Function]]="","",FORM_GEN[[#This Row],[Function]])</f>
        <v/>
      </c>
      <c r="H61" s="13" t="str">
        <f>IF(FORM_GEN[[#This Row],[Arrival date]]="","",FORM_GEN[[#This Row],[Arrival date]])</f>
        <v/>
      </c>
      <c r="I61" s="13" t="str">
        <f>IF(FORM_GEN[[#This Row],[Departure date]]="","",FORM_GEN[[#This Row],[Departure date]])</f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"/>
      <c r="Y61" s="33" t="str" cm="1">
        <f t="array" ref="Y61">IF(FORM_COMP[[#This Row],[Arrival date]:[Arrival date]]="","",IF(AND(FORM_COMP[[#This Row],[Arrival date]:[Arrival date]]&lt;=Y$12,FORM_COMP[[#This Row],[Departure date]:[Departure date]]&gt;Y$12),"YES","NO"))</f>
        <v/>
      </c>
      <c r="Z61" s="33" t="str" cm="1">
        <f t="array" ref="Z61">IF(FORM_COMP[[#This Row],[Arrival date]:[Arrival date]]="","",IF(AND(FORM_COMP[[#This Row],[Arrival date]:[Arrival date]]&lt;=Z$12,FORM_COMP[[#This Row],[Departure date]:[Departure date]]&gt;Z$12),"YES","NO"))</f>
        <v/>
      </c>
      <c r="AA61" s="33" t="str" cm="1">
        <f t="array" ref="AA61">IF(FORM_COMP[[#This Row],[Arrival date]:[Arrival date]]="","",IF(AND(FORM_COMP[[#This Row],[Arrival date]:[Arrival date]]&lt;=AA$12,FORM_COMP[[#This Row],[Departure date]:[Departure date]]&gt;AA$12),"YES","NO"))</f>
        <v/>
      </c>
      <c r="AB61" s="33" t="str" cm="1">
        <f t="array" ref="AB61">IF(FORM_COMP[[#This Row],[Arrival date]:[Arrival date]]="","",IF(AND(FORM_COMP[[#This Row],[Arrival date]:[Arrival date]]&lt;=AB$12,FORM_COMP[[#This Row],[Departure date]:[Departure date]]&gt;AB$12),"YES","NO"))</f>
        <v/>
      </c>
      <c r="AC61" s="33" t="str" cm="1">
        <f t="array" ref="AC61">IF(FORM_COMP[[#This Row],[Arrival date]:[Arrival date]]="","",IF(AND(FORM_COMP[[#This Row],[Arrival date]:[Arrival date]]&lt;=AC$12,FORM_COMP[[#This Row],[Departure date]:[Departure date]]&gt;AC$12),"YES","NO"))</f>
        <v/>
      </c>
      <c r="AD61" s="33" t="str" cm="1">
        <f t="array" ref="AD61">IF(FORM_COMP[[#This Row],[Arrival date]:[Arrival date]]="","",IF(AND(FORM_COMP[[#This Row],[Arrival date]:[Arrival date]]&lt;=AD$12,FORM_COMP[[#This Row],[Departure date]:[Departure date]]&gt;AD$12),"YES","NO"))</f>
        <v/>
      </c>
      <c r="AE61" s="33" t="str" cm="1">
        <f t="array" ref="AE61">IF(FORM_COMP[[#This Row],[Arrival date]:[Arrival date]]="","",IF(AND(FORM_COMP[[#This Row],[Arrival date]:[Arrival date]]&lt;=AE$12,FORM_COMP[[#This Row],[Departure date]:[Departure date]]&gt;AE$12),"YES","NO"))</f>
        <v/>
      </c>
      <c r="AF61" s="33"/>
      <c r="AG61" s="33" t="str" cm="1">
        <f t="array" ref="AG6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1" s="33" t="str" cm="1">
        <f t="array" ref="AH6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1" s="33" t="str" cm="1">
        <f t="array" ref="AI6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1" s="33" t="str" cm="1">
        <f t="array" ref="AJ6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1" s="33" t="str" cm="1">
        <f t="array" ref="AK6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1" s="33" t="str" cm="1">
        <f t="array" ref="AL6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1" s="33" t="str" cm="1">
        <f t="array" ref="AM6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2" spans="2:39">
      <c r="B6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]]=""),"O",IF(COUNTIF(AG62:AM62,"ND")&gt;0.5,"R",IF(COUNTIF(FORM_COMP[[#This Row],[27/01/2025]:[02/02/2025]],"")=COUNTIF(Y62:AE62,"NO"),"G","R")))))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2" t="str">
        <f>IF(FORM_GEN[[#This Row],[Function]]="","",FORM_GEN[[#This Row],[Function]])</f>
        <v/>
      </c>
      <c r="H62" s="13" t="str">
        <f>IF(FORM_GEN[[#This Row],[Arrival date]]="","",FORM_GEN[[#This Row],[Arrival date]])</f>
        <v/>
      </c>
      <c r="I62" s="13" t="str">
        <f>IF(FORM_GEN[[#This Row],[Departure date]]="","",FORM_GEN[[#This Row],[Departure date]])</f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4"/>
      <c r="Y62" s="33" t="str" cm="1">
        <f t="array" ref="Y62">IF(FORM_COMP[[#This Row],[Arrival date]:[Arrival date]]="","",IF(AND(FORM_COMP[[#This Row],[Arrival date]:[Arrival date]]&lt;=Y$12,FORM_COMP[[#This Row],[Departure date]:[Departure date]]&gt;Y$12),"YES","NO"))</f>
        <v/>
      </c>
      <c r="Z62" s="33" t="str" cm="1">
        <f t="array" ref="Z62">IF(FORM_COMP[[#This Row],[Arrival date]:[Arrival date]]="","",IF(AND(FORM_COMP[[#This Row],[Arrival date]:[Arrival date]]&lt;=Z$12,FORM_COMP[[#This Row],[Departure date]:[Departure date]]&gt;Z$12),"YES","NO"))</f>
        <v/>
      </c>
      <c r="AA62" s="33" t="str" cm="1">
        <f t="array" ref="AA62">IF(FORM_COMP[[#This Row],[Arrival date]:[Arrival date]]="","",IF(AND(FORM_COMP[[#This Row],[Arrival date]:[Arrival date]]&lt;=AA$12,FORM_COMP[[#This Row],[Departure date]:[Departure date]]&gt;AA$12),"YES","NO"))</f>
        <v/>
      </c>
      <c r="AB62" s="33" t="str" cm="1">
        <f t="array" ref="AB62">IF(FORM_COMP[[#This Row],[Arrival date]:[Arrival date]]="","",IF(AND(FORM_COMP[[#This Row],[Arrival date]:[Arrival date]]&lt;=AB$12,FORM_COMP[[#This Row],[Departure date]:[Departure date]]&gt;AB$12),"YES","NO"))</f>
        <v/>
      </c>
      <c r="AC62" s="33" t="str" cm="1">
        <f t="array" ref="AC62">IF(FORM_COMP[[#This Row],[Arrival date]:[Arrival date]]="","",IF(AND(FORM_COMP[[#This Row],[Arrival date]:[Arrival date]]&lt;=AC$12,FORM_COMP[[#This Row],[Departure date]:[Departure date]]&gt;AC$12),"YES","NO"))</f>
        <v/>
      </c>
      <c r="AD62" s="33" t="str" cm="1">
        <f t="array" ref="AD62">IF(FORM_COMP[[#This Row],[Arrival date]:[Arrival date]]="","",IF(AND(FORM_COMP[[#This Row],[Arrival date]:[Arrival date]]&lt;=AD$12,FORM_COMP[[#This Row],[Departure date]:[Departure date]]&gt;AD$12),"YES","NO"))</f>
        <v/>
      </c>
      <c r="AE62" s="33" t="str" cm="1">
        <f t="array" ref="AE62">IF(FORM_COMP[[#This Row],[Arrival date]:[Arrival date]]="","",IF(AND(FORM_COMP[[#This Row],[Arrival date]:[Arrival date]]&lt;=AE$12,FORM_COMP[[#This Row],[Departure date]:[Departure date]]&gt;AE$12),"YES","NO"))</f>
        <v/>
      </c>
      <c r="AF62" s="33"/>
      <c r="AG62" s="33" t="str" cm="1">
        <f t="array" ref="AG6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2" s="33" t="str" cm="1">
        <f t="array" ref="AH6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2" s="33" t="str" cm="1">
        <f t="array" ref="AI6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2" s="33" t="str" cm="1">
        <f t="array" ref="AJ6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2" s="33" t="str" cm="1">
        <f t="array" ref="AK6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2" s="33" t="str" cm="1">
        <f t="array" ref="AL6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2" s="33" t="str" cm="1">
        <f t="array" ref="AM6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3" spans="2:39"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2:39"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24:35"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</sheetData>
  <sheetProtection algorithmName="SHA-512" hashValue="jGrSFFCxJDKyUHUlxeZJwSLdvJl8KyZ2HxaK5GTOiQ1e7cJDLLBRFsDLLOlkRccrJp/28WoEDdSHRB7ku3iBIQ==" saltValue="qomPqsYnlAOTn6HgJ0njrA==" spinCount="100000" sheet="1" formatCells="0"/>
  <mergeCells count="2">
    <mergeCell ref="A1:Z5"/>
    <mergeCell ref="B7:H10"/>
  </mergeCells>
  <phoneticPr fontId="9" type="noConversion"/>
  <conditionalFormatting sqref="B13:B62">
    <cfRule type="containsText" dxfId="36" priority="26" operator="containsText" text="G">
      <formula>NOT(ISERROR(SEARCH("G",B13)))</formula>
    </cfRule>
    <cfRule type="containsText" dxfId="35" priority="27" operator="containsText" text="O">
      <formula>NOT(ISERROR(SEARCH("O",B13)))</formula>
    </cfRule>
    <cfRule type="containsText" dxfId="34" priority="28" operator="containsText" text="R">
      <formula>NOT(ISERROR(SEARCH("R",B13)))</formula>
    </cfRule>
    <cfRule type="containsText" dxfId="33" priority="29" operator="containsText" text="B">
      <formula>NOT(ISERROR(SEARCH("B",B13)))</formula>
    </cfRule>
  </conditionalFormatting>
  <conditionalFormatting sqref="L13:L62">
    <cfRule type="expression" dxfId="32" priority="5">
      <formula>IF($K13="HALF BOARD",1,0)=0</formula>
    </cfRule>
  </conditionalFormatting>
  <conditionalFormatting sqref="M13:M62">
    <cfRule type="expression" dxfId="31" priority="6">
      <formula>IF(OR(AND($K13="HALF BOARD",$L13="Breakfast and dinner"),$K13="BED &amp; BREAKFAST"),1,0)=0</formula>
    </cfRule>
  </conditionalFormatting>
  <conditionalFormatting sqref="N13:R62">
    <cfRule type="expression" dxfId="30" priority="8">
      <formula>IF(Y13="NO",1,0)=1</formula>
    </cfRule>
  </conditionalFormatting>
  <conditionalFormatting sqref="N13:T62">
    <cfRule type="expression" dxfId="29" priority="10" stopIfTrue="1">
      <formula>AG13="ND"</formula>
    </cfRule>
    <cfRule type="expression" dxfId="28" priority="11">
      <formula>IF(AND($B13="R",N13="",Y13="YES"),1,0)=1</formula>
    </cfRule>
  </conditionalFormatting>
  <conditionalFormatting sqref="S13:S21">
    <cfRule type="expression" dxfId="27" priority="2">
      <formula>IF(AD13="NO",1,0)=1</formula>
    </cfRule>
  </conditionalFormatting>
  <conditionalFormatting sqref="S13:T62">
    <cfRule type="expression" dxfId="26" priority="9">
      <formula>IF(AF13="NO",1,0)=1</formula>
    </cfRule>
  </conditionalFormatting>
  <conditionalFormatting sqref="T13:T21">
    <cfRule type="expression" dxfId="25" priority="1">
      <formula>IF(AE13="NO",1,0)=1</formula>
    </cfRule>
  </conditionalFormatting>
  <conditionalFormatting sqref="U13:U62">
    <cfRule type="expression" dxfId="24" priority="7">
      <formula>(COUNTIF($N13:$R13,"TWIN")+COUNTIF($N13:$R13,"ALONE IN TWIIN")+COUNTIF($N13:$R13,"DOUBLE"))=0</formula>
    </cfRule>
  </conditionalFormatting>
  <dataValidations count="4">
    <dataValidation type="list" allowBlank="1" showInputMessage="1" showErrorMessage="1" sqref="V13:W62" xr:uid="{00000000-0002-0000-0300-000000000000}">
      <formula1>"Yes,No"</formula1>
    </dataValidation>
    <dataValidation type="list" allowBlank="1" showInputMessage="1" showErrorMessage="1" sqref="K13:K62" xr:uid="{00000000-0002-0000-0300-000001000000}">
      <formula1>"FULL BOARD,HALF BOARD,BED &amp; BREAKFAST"</formula1>
    </dataValidation>
    <dataValidation type="list" allowBlank="1" showInputMessage="1" showErrorMessage="1" sqref="L13:L62" xr:uid="{00000000-0002-0000-0300-000002000000}">
      <formula1>"Breakfast and lunch,Breakfast and dinner"</formula1>
    </dataValidation>
    <dataValidation type="list" allowBlank="1" showInputMessage="1" showErrorMessage="1" sqref="M13:M62" xr:uid="{6D3E83FF-9EDD-0846-B1B7-AD319C5105B8}">
      <formula1>"No,Only Saturday,Only Sunday,2 competition days"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SET!$S$2:$S$4</xm:f>
          </x14:formula1>
          <xm:sqref>N13:T62</xm:sqref>
        </x14:dataValidation>
        <x14:dataValidation type="list" allowBlank="1" showInputMessage="1" showErrorMessage="1" xr:uid="{00000000-0002-0000-0300-000005000000}">
          <x14:formula1>
            <xm:f>SET!$Z$2:$Z$52</xm:f>
          </x14:formula1>
          <xm:sqref>U13:U62</xm:sqref>
        </x14:dataValidation>
        <x14:dataValidation type="list" allowBlank="1" showInputMessage="1" showErrorMessage="1" xr:uid="{00000000-0002-0000-0300-000006000000}">
          <x14:formula1>
            <xm:f>SET!$Q$2:$Q$4</xm:f>
          </x14:formula1>
          <xm:sqref>J13:J62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AG65"/>
  <sheetViews>
    <sheetView showGridLines="0" topLeftCell="B1" zoomScaleNormal="66" workbookViewId="0">
      <selection activeCell="J7" sqref="J7"/>
    </sheetView>
  </sheetViews>
  <sheetFormatPr baseColWidth="10" defaultColWidth="11" defaultRowHeight="16"/>
  <cols>
    <col min="1" max="1" width="2.6640625" customWidth="1"/>
    <col min="5" max="5" width="13.1640625" customWidth="1"/>
    <col min="6" max="7" width="12.33203125" customWidth="1"/>
    <col min="8" max="8" width="15.83203125" bestFit="1" customWidth="1"/>
    <col min="9" max="9" width="18.6640625" bestFit="1" customWidth="1"/>
    <col min="10" max="10" width="18.6640625" customWidth="1"/>
    <col min="11" max="11" width="30.33203125" bestFit="1" customWidth="1"/>
    <col min="12" max="12" width="18.5" bestFit="1" customWidth="1"/>
    <col min="13" max="14" width="18.5" customWidth="1"/>
    <col min="15" max="15" width="17.5" bestFit="1" customWidth="1"/>
    <col min="16" max="17" width="17.5" customWidth="1"/>
    <col min="18" max="18" width="17.5" bestFit="1" customWidth="1"/>
    <col min="19" max="20" width="17.5" customWidth="1"/>
    <col min="21" max="21" width="17.5" hidden="1" customWidth="1"/>
    <col min="22" max="22" width="17.5" customWidth="1"/>
    <col min="23" max="23" width="51.83203125" customWidth="1"/>
    <col min="24" max="24" width="11.6640625" customWidth="1"/>
    <col min="25" max="28" width="11.6640625" hidden="1" customWidth="1"/>
    <col min="29" max="33" width="11.83203125" hidden="1" customWidth="1"/>
    <col min="34" max="40" width="11" customWidth="1"/>
  </cols>
  <sheetData>
    <row r="1" spans="1:33" ht="16" customHeight="1">
      <c r="A1" s="64" t="s">
        <v>646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3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3" ht="40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3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7" spans="1:33" ht="16" customHeight="1">
      <c r="B7" s="63" t="s">
        <v>536</v>
      </c>
      <c r="C7" s="63"/>
      <c r="D7" s="63"/>
      <c r="E7" s="63"/>
      <c r="F7" s="63"/>
      <c r="G7" s="63"/>
      <c r="H7" s="63"/>
    </row>
    <row r="8" spans="1:33">
      <c r="B8" s="63"/>
      <c r="C8" s="63"/>
      <c r="D8" s="63"/>
      <c r="E8" s="63"/>
      <c r="F8" s="63"/>
      <c r="G8" s="63"/>
      <c r="H8" s="63"/>
    </row>
    <row r="9" spans="1:33">
      <c r="B9" s="63"/>
      <c r="C9" s="63"/>
      <c r="D9" s="63"/>
      <c r="E9" s="63"/>
      <c r="F9" s="63"/>
      <c r="G9" s="63"/>
      <c r="H9" s="63"/>
    </row>
    <row r="10" spans="1:33">
      <c r="B10" s="63"/>
      <c r="C10" s="63"/>
      <c r="D10" s="63"/>
      <c r="E10" s="63"/>
      <c r="F10" s="63"/>
      <c r="G10" s="63"/>
      <c r="H10" s="63"/>
    </row>
    <row r="11" spans="1:33">
      <c r="L11" s="66">
        <v>45691</v>
      </c>
      <c r="M11" s="67"/>
      <c r="N11" s="68"/>
      <c r="O11" s="66">
        <v>45692</v>
      </c>
      <c r="P11" s="67"/>
      <c r="Q11" s="68"/>
      <c r="R11" s="66">
        <v>45693</v>
      </c>
      <c r="S11" s="67"/>
      <c r="T11" s="68"/>
      <c r="U11" s="69">
        <v>45694</v>
      </c>
      <c r="V11" s="70"/>
    </row>
    <row r="12" spans="1:33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548</v>
      </c>
      <c r="G12" s="9" t="s">
        <v>3</v>
      </c>
      <c r="H12" s="9" t="s">
        <v>545</v>
      </c>
      <c r="I12" s="9" t="s">
        <v>546</v>
      </c>
      <c r="J12" s="9" t="s">
        <v>556</v>
      </c>
      <c r="K12" s="12" t="s">
        <v>549</v>
      </c>
      <c r="L12" s="12" t="s">
        <v>657</v>
      </c>
      <c r="M12" s="12" t="s">
        <v>597</v>
      </c>
      <c r="N12" s="12" t="s">
        <v>658</v>
      </c>
      <c r="O12" s="12" t="s">
        <v>659</v>
      </c>
      <c r="P12" s="12" t="s">
        <v>598</v>
      </c>
      <c r="Q12" s="12" t="s">
        <v>660</v>
      </c>
      <c r="R12" s="12" t="s">
        <v>602</v>
      </c>
      <c r="S12" s="12" t="s">
        <v>599</v>
      </c>
      <c r="T12" s="12" t="s">
        <v>603</v>
      </c>
      <c r="U12" s="12" t="s">
        <v>655</v>
      </c>
      <c r="V12" s="12" t="s">
        <v>656</v>
      </c>
      <c r="W12" s="9" t="s">
        <v>608</v>
      </c>
      <c r="X12" s="14"/>
      <c r="Y12" s="8">
        <v>45691</v>
      </c>
      <c r="Z12" s="8">
        <v>45692</v>
      </c>
      <c r="AA12" s="8">
        <v>45693</v>
      </c>
      <c r="AB12" s="8">
        <v>45694</v>
      </c>
      <c r="AD12" s="8">
        <v>45691</v>
      </c>
      <c r="AE12" s="8">
        <v>45692</v>
      </c>
      <c r="AF12" s="8">
        <v>45693</v>
      </c>
      <c r="AG12" s="8">
        <v>45694</v>
      </c>
    </row>
    <row r="13" spans="1:33">
      <c r="B13" s="2" t="str">
        <f>IF(FORM_TRAINING[[#This Row],[Title]]="","",IF(OR(FORM_TRAINING[[#This Row],[Tranning camp ?]]="",AND(FORM_TRAINING[[#This Row],[Hotel]]="",FORM_TRAINING[[#This Row],[Tranning camp ?]]="")),"O",IF(COUNTIF(AE13:AH13,"ND")&gt;0.5,"R",IF((COUNTIF(FORM_TRAINING[[#This Row],[Room (03/02)]],"")+COUNTIF(FORM_TRAINING[[#This Row],[Room (04/02)]],"")+COUNTIF(FORM_TRAINING[[#This Row],[Room (05/02)]],"")+COUNTIF(FORM_TRAINING[[#This Row],[Room (06/02)2]],""))=COUNTIF(Y13:AB13,"NO"),"G","R"))))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2" t="str">
        <f>IF(FORM_GEN[[#This Row],[Function]]="","",FORM_GEN[[#This Row],[Function]])</f>
        <v/>
      </c>
      <c r="H13" s="13" t="str">
        <f>IF(FORM_GEN[[#This Row],[Arrival date]]="","",FORM_GEN[[#This Row],[Arrival date]])</f>
        <v/>
      </c>
      <c r="I13" s="13" t="str">
        <f>IF(FORM_GEN[[#This Row],[Departure date]]="","",FORM_GEN[[#This Row],[Departure date]])</f>
        <v/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/>
      <c r="Y13" s="33" t="str" cm="1">
        <f t="array" ref="Y13">IF(FORM_TRAINING[[#This Row],[Arrival date]:[Arrival date]]="","",IF(AND(FORM_TRAINING[[#This Row],[Arrival date]:[Arrival date]]&lt;=Y$12,FORM_TRAINING[[#This Row],[Departure date]:[Departure date]]&gt;Y$12),"YES","NO"))</f>
        <v/>
      </c>
      <c r="Z13" s="33" t="str" cm="1">
        <f t="array" ref="Z13">IF(FORM_TRAINING[[#This Row],[Arrival date]:[Arrival date]]="","",IF(AND(FORM_TRAINING[[#This Row],[Arrival date]:[Arrival date]]&lt;=Z$12,FORM_TRAINING[[#This Row],[Departure date]:[Departure date]]&gt;Z$12),"YES","NO"))</f>
        <v/>
      </c>
      <c r="AA13" s="33" t="str" cm="1">
        <f t="array" ref="AA13">IF(FORM_TRAINING[[#This Row],[Arrival date]:[Arrival date]]="","",IF(AND(FORM_TRAINING[[#This Row],[Arrival date]:[Arrival date]]&lt;=AA$12,FORM_TRAINING[[#This Row],[Departure date]:[Departure date]]&gt;AA$12),"YES","NO"))</f>
        <v/>
      </c>
      <c r="AB13" s="33" t="str" cm="1">
        <f t="array" ref="AB13">IF(FORM_TRAINING[[#This Row],[Arrival date]:[Arrival date]]="","",IF(AND(FORM_TRAINING[[#This Row],[Arrival date]:[Arrival date]]&lt;=AB$12,FORM_TRAINING[[#This Row],[Departure date]:[Departure date]]&gt;AB$12),"YES","NO"))</f>
        <v/>
      </c>
      <c r="AC13" s="33"/>
      <c r="AD13" s="33" t="str" cm="1">
        <f t="array" ref="AD13">IF(FORM_TRAINING[[#This Row],[Room (03/02)]]="","",IFERROR(VLOOKUP(CONCATENATE(FORM_TRAINING[[#This Row],[Hotel]:[Hotel]],".",FORM_TRAINING[[#This Row],[Room (03/02)]]),SET!$AL$2:$AM$36,2,FALSE),"ND"))</f>
        <v/>
      </c>
      <c r="AE13" s="33" t="str" cm="1">
        <f t="array" ref="AE13">IF(FORM_TRAINING[[#This Row],[Room (04/02)]]="","",IFERROR(VLOOKUP(CONCATENATE(FORM_TRAINING[[#This Row],[Hotel]:[Hotel]],".",FORM_TRAINING[[#This Row],[Room (04/02)]]),SET!$AL$2:$AM$36,2,FALSE),"ND"))</f>
        <v/>
      </c>
      <c r="AF13" s="33" t="str" cm="1">
        <f t="array" ref="AF13">IF(FORM_TRAINING[[#This Row],[Room (05/02)]]="","",IFERROR(VLOOKUP(CONCATENATE(FORM_TRAINING[[#This Row],[Hotel]:[Hotel]],".",FORM_TRAINING[[#This Row],[Room (05/02)]]),SET!$AL$2:$AM$36,2,FALSE),"ND"))</f>
        <v/>
      </c>
      <c r="AG13" s="33" t="str" cm="1">
        <f t="array" ref="AG13">IF(FORM_TRAINING[[#This Row],[Room (06/02)2]]="","",IFERROR(VLOOKUP(CONCATENATE(FORM_TRAINING[[#This Row],[Hotel]:[Hotel]],".",FORM_TRAINING[[#This Row],[Room (06/02)2]]),SET!$AL$2:$AM$36,2,FALSE),"ND"))</f>
        <v/>
      </c>
    </row>
    <row r="14" spans="1:33">
      <c r="B14" s="2" t="str">
        <f>IF(FORM_TRAINING[[#This Row],[Title]]="","",IF(OR(FORM_TRAINING[[#This Row],[Tranning camp ?]]="",AND(FORM_TRAINING[[#This Row],[Hotel]]="",FORM_TRAINING[[#This Row],[Tranning camp ?]]="")),"O",IF(COUNTIF(AE14:AH14,"ND")&gt;0.5,"R",IF((COUNTIF(FORM_TRAINING[[#This Row],[Room (03/02)]],"")+COUNTIF(FORM_TRAINING[[#This Row],[Room (04/02)]],"")+COUNTIF(FORM_TRAINING[[#This Row],[Room (05/02)]],"")+COUNTIF(FORM_TRAINING[[#This Row],[Room (06/02)2]],""))=COUNTIF(Y14:AB14,"NO"),"G","R"))))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2" t="str">
        <f>IF(FORM_GEN[[#This Row],[Function]]="","",FORM_GEN[[#This Row],[Function]])</f>
        <v/>
      </c>
      <c r="H14" s="13" t="str">
        <f>IF(FORM_GEN[[#This Row],[Arrival date]]="","",FORM_GEN[[#This Row],[Arrival date]])</f>
        <v/>
      </c>
      <c r="I14" s="13" t="str">
        <f>IF(FORM_GEN[[#This Row],[Departure date]]="","",FORM_GEN[[#This Row],[Departure date]])</f>
        <v/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  <c r="Y14" s="33" t="str" cm="1">
        <f t="array" ref="Y14">IF(FORM_TRAINING[[#This Row],[Arrival date]:[Arrival date]]="","",IF(AND(FORM_TRAINING[[#This Row],[Arrival date]:[Arrival date]]&lt;=Y$12,FORM_TRAINING[[#This Row],[Departure date]:[Departure date]]&gt;Y$12),"YES","NO"))</f>
        <v/>
      </c>
      <c r="Z14" s="33" t="str" cm="1">
        <f t="array" ref="Z14">IF(FORM_TRAINING[[#This Row],[Arrival date]:[Arrival date]]="","",IF(AND(FORM_TRAINING[[#This Row],[Arrival date]:[Arrival date]]&lt;=Z$12,FORM_TRAINING[[#This Row],[Departure date]:[Departure date]]&gt;Z$12),"YES","NO"))</f>
        <v/>
      </c>
      <c r="AA14" s="33" t="str" cm="1">
        <f t="array" ref="AA14">IF(FORM_TRAINING[[#This Row],[Arrival date]:[Arrival date]]="","",IF(AND(FORM_TRAINING[[#This Row],[Arrival date]:[Arrival date]]&lt;=AA$12,FORM_TRAINING[[#This Row],[Departure date]:[Departure date]]&gt;AA$12),"YES","NO"))</f>
        <v/>
      </c>
      <c r="AB14" s="33" t="str" cm="1">
        <f t="array" ref="AB14">IF(FORM_TRAINING[[#This Row],[Arrival date]:[Arrival date]]="","",IF(AND(FORM_TRAINING[[#This Row],[Arrival date]:[Arrival date]]&lt;=AB$12,FORM_TRAINING[[#This Row],[Departure date]:[Departure date]]&gt;AB$12),"YES","NO"))</f>
        <v/>
      </c>
      <c r="AC14" s="33"/>
      <c r="AD14" s="33" t="str" cm="1">
        <f t="array" ref="AD14">IF(FORM_TRAINING[[#This Row],[Room (03/02)]]="","",IFERROR(VLOOKUP(CONCATENATE(FORM_TRAINING[[#This Row],[Hotel]:[Hotel]],".",FORM_TRAINING[[#This Row],[Room (03/02)]]),SET!$AL$2:$AM$36,2,FALSE),"ND"))</f>
        <v/>
      </c>
      <c r="AE14" s="33" t="str" cm="1">
        <f t="array" ref="AE14">IF(FORM_TRAINING[[#This Row],[Room (04/02)]]="","",IFERROR(VLOOKUP(CONCATENATE(FORM_TRAINING[[#This Row],[Hotel]:[Hotel]],".",FORM_TRAINING[[#This Row],[Room (04/02)]]),SET!$AL$2:$AM$36,2,FALSE),"ND"))</f>
        <v/>
      </c>
      <c r="AF14" s="33" t="str" cm="1">
        <f t="array" ref="AF14">IF(FORM_TRAINING[[#This Row],[Room (05/02)]]="","",IFERROR(VLOOKUP(CONCATENATE(FORM_TRAINING[[#This Row],[Hotel]:[Hotel]],".",FORM_TRAINING[[#This Row],[Room (05/02)]]),SET!$AL$2:$AM$36,2,FALSE),"ND"))</f>
        <v/>
      </c>
      <c r="AG14" s="33" t="str" cm="1">
        <f t="array" ref="AG14">IF(FORM_TRAINING[[#This Row],[Room (06/02)2]]="","",IFERROR(VLOOKUP(CONCATENATE(FORM_TRAINING[[#This Row],[Hotel]:[Hotel]],".",FORM_TRAINING[[#This Row],[Room (06/02)2]]),SET!$AL$2:$AM$36,2,FALSE),"ND"))</f>
        <v/>
      </c>
    </row>
    <row r="15" spans="1:33">
      <c r="B15" s="2" t="str">
        <f>IF(FORM_TRAINING[[#This Row],[Title]]="","",IF(OR(FORM_TRAINING[[#This Row],[Tranning camp ?]]="",AND(FORM_TRAINING[[#This Row],[Hotel]]="",FORM_TRAINING[[#This Row],[Tranning camp ?]]="")),"O",IF(COUNTIF(AE15:AH15,"ND")&gt;0.5,"R",IF((COUNTIF(FORM_TRAINING[[#This Row],[Room (03/02)]],"")+COUNTIF(FORM_TRAINING[[#This Row],[Room (04/02)]],"")+COUNTIF(FORM_TRAINING[[#This Row],[Room (05/02)]],"")+COUNTIF(FORM_TRAINING[[#This Row],[Room (06/02)2]],""))=COUNTIF(Y15:AB15,"NO"),"G","R"))))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2" t="str">
        <f>IF(FORM_GEN[[#This Row],[Function]]="","",FORM_GEN[[#This Row],[Function]])</f>
        <v/>
      </c>
      <c r="H15" s="13" t="str">
        <f>IF(FORM_GEN[[#This Row],[Arrival date]]="","",FORM_GEN[[#This Row],[Arrival date]])</f>
        <v/>
      </c>
      <c r="I15" s="13" t="str">
        <f>IF(FORM_GEN[[#This Row],[Departure date]]="","",FORM_GEN[[#This Row],[Departure date]])</f>
        <v/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4"/>
      <c r="Y15" s="33" t="str" cm="1">
        <f t="array" ref="Y15">IF(FORM_TRAINING[[#This Row],[Arrival date]:[Arrival date]]="","",IF(AND(FORM_TRAINING[[#This Row],[Arrival date]:[Arrival date]]&lt;=Y$12,FORM_TRAINING[[#This Row],[Departure date]:[Departure date]]&gt;Y$12),"YES","NO"))</f>
        <v/>
      </c>
      <c r="Z15" s="33" t="str" cm="1">
        <f t="array" ref="Z15">IF(FORM_TRAINING[[#This Row],[Arrival date]:[Arrival date]]="","",IF(AND(FORM_TRAINING[[#This Row],[Arrival date]:[Arrival date]]&lt;=Z$12,FORM_TRAINING[[#This Row],[Departure date]:[Departure date]]&gt;Z$12),"YES","NO"))</f>
        <v/>
      </c>
      <c r="AA15" s="33" t="str" cm="1">
        <f t="array" ref="AA15">IF(FORM_TRAINING[[#This Row],[Arrival date]:[Arrival date]]="","",IF(AND(FORM_TRAINING[[#This Row],[Arrival date]:[Arrival date]]&lt;=AA$12,FORM_TRAINING[[#This Row],[Departure date]:[Departure date]]&gt;AA$12),"YES","NO"))</f>
        <v/>
      </c>
      <c r="AB15" s="33" t="str" cm="1">
        <f t="array" ref="AB15">IF(FORM_TRAINING[[#This Row],[Arrival date]:[Arrival date]]="","",IF(AND(FORM_TRAINING[[#This Row],[Arrival date]:[Arrival date]]&lt;=AB$12,FORM_TRAINING[[#This Row],[Departure date]:[Departure date]]&gt;AB$12),"YES","NO"))</f>
        <v/>
      </c>
      <c r="AC15" s="33"/>
      <c r="AD15" s="33" t="str" cm="1">
        <f t="array" ref="AD15">IF(FORM_TRAINING[[#This Row],[Room (03/02)]]="","",IFERROR(VLOOKUP(CONCATENATE(FORM_TRAINING[[#This Row],[Hotel]:[Hotel]],".",FORM_TRAINING[[#This Row],[Room (03/02)]]),SET!$AL$2:$AM$36,2,FALSE),"ND"))</f>
        <v/>
      </c>
      <c r="AE15" s="33" t="str" cm="1">
        <f t="array" ref="AE15">IF(FORM_TRAINING[[#This Row],[Room (04/02)]]="","",IFERROR(VLOOKUP(CONCATENATE(FORM_TRAINING[[#This Row],[Hotel]:[Hotel]],".",FORM_TRAINING[[#This Row],[Room (04/02)]]),SET!$AL$2:$AM$36,2,FALSE),"ND"))</f>
        <v/>
      </c>
      <c r="AF15" s="33" t="str" cm="1">
        <f t="array" ref="AF15">IF(FORM_TRAINING[[#This Row],[Room (05/02)]]="","",IFERROR(VLOOKUP(CONCATENATE(FORM_TRAINING[[#This Row],[Hotel]:[Hotel]],".",FORM_TRAINING[[#This Row],[Room (05/02)]]),SET!$AL$2:$AM$36,2,FALSE),"ND"))</f>
        <v/>
      </c>
      <c r="AG15" s="33" t="str" cm="1">
        <f t="array" ref="AG15">IF(FORM_TRAINING[[#This Row],[Room (06/02)2]]="","",IFERROR(VLOOKUP(CONCATENATE(FORM_TRAINING[[#This Row],[Hotel]:[Hotel]],".",FORM_TRAINING[[#This Row],[Room (06/02)2]]),SET!$AL$2:$AM$36,2,FALSE),"ND"))</f>
        <v/>
      </c>
    </row>
    <row r="16" spans="1:33">
      <c r="B16" s="2" t="str">
        <f>IF(FORM_TRAINING[[#This Row],[Title]]="","",IF(OR(FORM_TRAINING[[#This Row],[Tranning camp ?]]="",AND(FORM_TRAINING[[#This Row],[Hotel]]="",FORM_TRAINING[[#This Row],[Tranning camp ?]]="")),"O",IF(COUNTIF(AE16:AH16,"ND")&gt;0.5,"R",IF((COUNTIF(FORM_TRAINING[[#This Row],[Room (03/02)]],"")+COUNTIF(FORM_TRAINING[[#This Row],[Room (04/02)]],"")+COUNTIF(FORM_TRAINING[[#This Row],[Room (05/02)]],"")+COUNTIF(FORM_TRAINING[[#This Row],[Room (06/02)2]],""))=COUNTIF(Y16:AB16,"NO"),"G","R"))))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2" t="str">
        <f>IF(FORM_GEN[[#This Row],[Function]]="","",FORM_GEN[[#This Row],[Function]])</f>
        <v/>
      </c>
      <c r="H16" s="13" t="str">
        <f>IF(FORM_GEN[[#This Row],[Arrival date]]="","",FORM_GEN[[#This Row],[Arrival date]])</f>
        <v/>
      </c>
      <c r="I16" s="13" t="str">
        <f>IF(FORM_GEN[[#This Row],[Departure date]]="","",FORM_GEN[[#This Row],[Departure date]])</f>
        <v/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4"/>
      <c r="Y16" s="33" t="str" cm="1">
        <f t="array" ref="Y16">IF(FORM_TRAINING[[#This Row],[Arrival date]:[Arrival date]]="","",IF(AND(FORM_TRAINING[[#This Row],[Arrival date]:[Arrival date]]&lt;=Y$12,FORM_TRAINING[[#This Row],[Departure date]:[Departure date]]&gt;Y$12),"YES","NO"))</f>
        <v/>
      </c>
      <c r="Z16" s="33" t="str" cm="1">
        <f t="array" ref="Z16">IF(FORM_TRAINING[[#This Row],[Arrival date]:[Arrival date]]="","",IF(AND(FORM_TRAINING[[#This Row],[Arrival date]:[Arrival date]]&lt;=Z$12,FORM_TRAINING[[#This Row],[Departure date]:[Departure date]]&gt;Z$12),"YES","NO"))</f>
        <v/>
      </c>
      <c r="AA16" s="33" t="str" cm="1">
        <f t="array" ref="AA16">IF(FORM_TRAINING[[#This Row],[Arrival date]:[Arrival date]]="","",IF(AND(FORM_TRAINING[[#This Row],[Arrival date]:[Arrival date]]&lt;=AA$12,FORM_TRAINING[[#This Row],[Departure date]:[Departure date]]&gt;AA$12),"YES","NO"))</f>
        <v/>
      </c>
      <c r="AB16" s="33" t="str" cm="1">
        <f t="array" ref="AB16">IF(FORM_TRAINING[[#This Row],[Arrival date]:[Arrival date]]="","",IF(AND(FORM_TRAINING[[#This Row],[Arrival date]:[Arrival date]]&lt;=AB$12,FORM_TRAINING[[#This Row],[Departure date]:[Departure date]]&gt;AB$12),"YES","NO"))</f>
        <v/>
      </c>
      <c r="AC16" s="33"/>
      <c r="AD16" s="33" t="str" cm="1">
        <f t="array" ref="AD16">IF(FORM_TRAINING[[#This Row],[Room (03/02)]]="","",IFERROR(VLOOKUP(CONCATENATE(FORM_TRAINING[[#This Row],[Hotel]:[Hotel]],".",FORM_TRAINING[[#This Row],[Room (03/02)]]),SET!$AL$2:$AM$36,2,FALSE),"ND"))</f>
        <v/>
      </c>
      <c r="AE16" s="33" t="str" cm="1">
        <f t="array" ref="AE16">IF(FORM_TRAINING[[#This Row],[Room (04/02)]]="","",IFERROR(VLOOKUP(CONCATENATE(FORM_TRAINING[[#This Row],[Hotel]:[Hotel]],".",FORM_TRAINING[[#This Row],[Room (04/02)]]),SET!$AL$2:$AM$36,2,FALSE),"ND"))</f>
        <v/>
      </c>
      <c r="AF16" s="33" t="str" cm="1">
        <f t="array" ref="AF16">IF(FORM_TRAINING[[#This Row],[Room (05/02)]]="","",IFERROR(VLOOKUP(CONCATENATE(FORM_TRAINING[[#This Row],[Hotel]:[Hotel]],".",FORM_TRAINING[[#This Row],[Room (05/02)]]),SET!$AL$2:$AM$36,2,FALSE),"ND"))</f>
        <v/>
      </c>
      <c r="AG16" s="33" t="str" cm="1">
        <f t="array" ref="AG16">IF(FORM_TRAINING[[#This Row],[Room (06/02)2]]="","",IFERROR(VLOOKUP(CONCATENATE(FORM_TRAINING[[#This Row],[Hotel]:[Hotel]],".",FORM_TRAINING[[#This Row],[Room (06/02)2]]),SET!$AL$2:$AM$36,2,FALSE),"ND"))</f>
        <v/>
      </c>
    </row>
    <row r="17" spans="2:33">
      <c r="B17" s="2" t="str">
        <f>IF(FORM_TRAINING[[#This Row],[Title]]="","",IF(OR(FORM_TRAINING[[#This Row],[Tranning camp ?]]="",AND(FORM_TRAINING[[#This Row],[Hotel]]="",FORM_TRAINING[[#This Row],[Tranning camp ?]]="")),"O",IF(COUNTIF(AE17:AH17,"ND")&gt;0.5,"R",IF((COUNTIF(FORM_TRAINING[[#This Row],[Room (03/02)]],"")+COUNTIF(FORM_TRAINING[[#This Row],[Room (04/02)]],"")+COUNTIF(FORM_TRAINING[[#This Row],[Room (05/02)]],"")+COUNTIF(FORM_TRAINING[[#This Row],[Room (06/02)2]],""))=COUNTIF(Y17:AB17,"NO"),"G","R"))))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2" t="str">
        <f>IF(FORM_GEN[[#This Row],[Function]]="","",FORM_GEN[[#This Row],[Function]])</f>
        <v/>
      </c>
      <c r="H17" s="13" t="str">
        <f>IF(FORM_GEN[[#This Row],[Arrival date]]="","",FORM_GEN[[#This Row],[Arrival date]])</f>
        <v/>
      </c>
      <c r="I17" s="13" t="str">
        <f>IF(FORM_GEN[[#This Row],[Departure date]]="","",FORM_GEN[[#This Row],[Departure date]])</f>
        <v/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4"/>
      <c r="Y17" s="33" t="str" cm="1">
        <f t="array" ref="Y17">IF(FORM_TRAINING[[#This Row],[Arrival date]:[Arrival date]]="","",IF(AND(FORM_TRAINING[[#This Row],[Arrival date]:[Arrival date]]&lt;=Y$12,FORM_TRAINING[[#This Row],[Departure date]:[Departure date]]&gt;Y$12),"YES","NO"))</f>
        <v/>
      </c>
      <c r="Z17" s="33" t="str" cm="1">
        <f t="array" ref="Z17">IF(FORM_TRAINING[[#This Row],[Arrival date]:[Arrival date]]="","",IF(AND(FORM_TRAINING[[#This Row],[Arrival date]:[Arrival date]]&lt;=Z$12,FORM_TRAINING[[#This Row],[Departure date]:[Departure date]]&gt;Z$12),"YES","NO"))</f>
        <v/>
      </c>
      <c r="AA17" s="33" t="str" cm="1">
        <f t="array" ref="AA17">IF(FORM_TRAINING[[#This Row],[Arrival date]:[Arrival date]]="","",IF(AND(FORM_TRAINING[[#This Row],[Arrival date]:[Arrival date]]&lt;=AA$12,FORM_TRAINING[[#This Row],[Departure date]:[Departure date]]&gt;AA$12),"YES","NO"))</f>
        <v/>
      </c>
      <c r="AB17" s="33" t="str" cm="1">
        <f t="array" ref="AB17">IF(FORM_TRAINING[[#This Row],[Arrival date]:[Arrival date]]="","",IF(AND(FORM_TRAINING[[#This Row],[Arrival date]:[Arrival date]]&lt;=AB$12,FORM_TRAINING[[#This Row],[Departure date]:[Departure date]]&gt;AB$12),"YES","NO"))</f>
        <v/>
      </c>
      <c r="AC17" s="33"/>
      <c r="AD17" s="33" t="str" cm="1">
        <f t="array" ref="AD17">IF(FORM_TRAINING[[#This Row],[Room (03/02)]]="","",IFERROR(VLOOKUP(CONCATENATE(FORM_TRAINING[[#This Row],[Hotel]:[Hotel]],".",FORM_TRAINING[[#This Row],[Room (03/02)]]),SET!$AL$2:$AM$36,2,FALSE),"ND"))</f>
        <v/>
      </c>
      <c r="AE17" s="33" t="str" cm="1">
        <f t="array" ref="AE17">IF(FORM_TRAINING[[#This Row],[Room (04/02)]]="","",IFERROR(VLOOKUP(CONCATENATE(FORM_TRAINING[[#This Row],[Hotel]:[Hotel]],".",FORM_TRAINING[[#This Row],[Room (04/02)]]),SET!$AL$2:$AM$36,2,FALSE),"ND"))</f>
        <v/>
      </c>
      <c r="AF17" s="33" t="str" cm="1">
        <f t="array" ref="AF17">IF(FORM_TRAINING[[#This Row],[Room (05/02)]]="","",IFERROR(VLOOKUP(CONCATENATE(FORM_TRAINING[[#This Row],[Hotel]:[Hotel]],".",FORM_TRAINING[[#This Row],[Room (05/02)]]),SET!$AL$2:$AM$36,2,FALSE),"ND"))</f>
        <v/>
      </c>
      <c r="AG17" s="33" t="str" cm="1">
        <f t="array" ref="AG17">IF(FORM_TRAINING[[#This Row],[Room (06/02)2]]="","",IFERROR(VLOOKUP(CONCATENATE(FORM_TRAINING[[#This Row],[Hotel]:[Hotel]],".",FORM_TRAINING[[#This Row],[Room (06/02)2]]),SET!$AL$2:$AM$36,2,FALSE),"ND"))</f>
        <v/>
      </c>
    </row>
    <row r="18" spans="2:33">
      <c r="B18" s="2" t="str">
        <f>IF(FORM_TRAINING[[#This Row],[Title]]="","",IF(OR(FORM_TRAINING[[#This Row],[Tranning camp ?]]="",AND(FORM_TRAINING[[#This Row],[Hotel]]="",FORM_TRAINING[[#This Row],[Tranning camp ?]]="")),"O",IF(COUNTIF(AE18:AH18,"ND")&gt;0.5,"R",IF((COUNTIF(FORM_TRAINING[[#This Row],[Room (03/02)]],"")+COUNTIF(FORM_TRAINING[[#This Row],[Room (04/02)]],"")+COUNTIF(FORM_TRAINING[[#This Row],[Room (05/02)]],"")+COUNTIF(FORM_TRAINING[[#This Row],[Room (06/02)2]],""))=COUNTIF(Y18:AB18,"NO"),"G","R"))))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2" t="str">
        <f>IF(FORM_GEN[[#This Row],[Function]]="","",FORM_GEN[[#This Row],[Function]])</f>
        <v/>
      </c>
      <c r="H18" s="13" t="str">
        <f>IF(FORM_GEN[[#This Row],[Arrival date]]="","",FORM_GEN[[#This Row],[Arrival date]])</f>
        <v/>
      </c>
      <c r="I18" s="13" t="str">
        <f>IF(FORM_GEN[[#This Row],[Departure date]]="","",FORM_GEN[[#This Row],[Departure date]])</f>
        <v/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4"/>
      <c r="Y18" s="33" t="str" cm="1">
        <f t="array" ref="Y18">IF(FORM_TRAINING[[#This Row],[Arrival date]:[Arrival date]]="","",IF(AND(FORM_TRAINING[[#This Row],[Arrival date]:[Arrival date]]&lt;=Y$12,FORM_TRAINING[[#This Row],[Departure date]:[Departure date]]&gt;Y$12),"YES","NO"))</f>
        <v/>
      </c>
      <c r="Z18" s="33" t="str" cm="1">
        <f t="array" ref="Z18">IF(FORM_TRAINING[[#This Row],[Arrival date]:[Arrival date]]="","",IF(AND(FORM_TRAINING[[#This Row],[Arrival date]:[Arrival date]]&lt;=Z$12,FORM_TRAINING[[#This Row],[Departure date]:[Departure date]]&gt;Z$12),"YES","NO"))</f>
        <v/>
      </c>
      <c r="AA18" s="33" t="str" cm="1">
        <f t="array" ref="AA18">IF(FORM_TRAINING[[#This Row],[Arrival date]:[Arrival date]]="","",IF(AND(FORM_TRAINING[[#This Row],[Arrival date]:[Arrival date]]&lt;=AA$12,FORM_TRAINING[[#This Row],[Departure date]:[Departure date]]&gt;AA$12),"YES","NO"))</f>
        <v/>
      </c>
      <c r="AB18" s="33" t="str" cm="1">
        <f t="array" ref="AB18">IF(FORM_TRAINING[[#This Row],[Arrival date]:[Arrival date]]="","",IF(AND(FORM_TRAINING[[#This Row],[Arrival date]:[Arrival date]]&lt;=AB$12,FORM_TRAINING[[#This Row],[Departure date]:[Departure date]]&gt;AB$12),"YES","NO"))</f>
        <v/>
      </c>
      <c r="AC18" s="33"/>
      <c r="AD18" s="33" t="str" cm="1">
        <f t="array" ref="AD18">IF(FORM_TRAINING[[#This Row],[Room (03/02)]]="","",IFERROR(VLOOKUP(CONCATENATE(FORM_TRAINING[[#This Row],[Hotel]:[Hotel]],".",FORM_TRAINING[[#This Row],[Room (03/02)]]),SET!$AL$2:$AM$36,2,FALSE),"ND"))</f>
        <v/>
      </c>
      <c r="AE18" s="33" t="str" cm="1">
        <f t="array" ref="AE18">IF(FORM_TRAINING[[#This Row],[Room (04/02)]]="","",IFERROR(VLOOKUP(CONCATENATE(FORM_TRAINING[[#This Row],[Hotel]:[Hotel]],".",FORM_TRAINING[[#This Row],[Room (04/02)]]),SET!$AL$2:$AM$36,2,FALSE),"ND"))</f>
        <v/>
      </c>
      <c r="AF18" s="33" t="str" cm="1">
        <f t="array" ref="AF18">IF(FORM_TRAINING[[#This Row],[Room (05/02)]]="","",IFERROR(VLOOKUP(CONCATENATE(FORM_TRAINING[[#This Row],[Hotel]:[Hotel]],".",FORM_TRAINING[[#This Row],[Room (05/02)]]),SET!$AL$2:$AM$36,2,FALSE),"ND"))</f>
        <v/>
      </c>
      <c r="AG18" s="33" t="str" cm="1">
        <f t="array" ref="AG18">IF(FORM_TRAINING[[#This Row],[Room (06/02)2]]="","",IFERROR(VLOOKUP(CONCATENATE(FORM_TRAINING[[#This Row],[Hotel]:[Hotel]],".",FORM_TRAINING[[#This Row],[Room (06/02)2]]),SET!$AL$2:$AM$36,2,FALSE),"ND"))</f>
        <v/>
      </c>
    </row>
    <row r="19" spans="2:33">
      <c r="B19" s="2" t="str">
        <f>IF(FORM_TRAINING[[#This Row],[Title]]="","",IF(OR(FORM_TRAINING[[#This Row],[Tranning camp ?]]="",AND(FORM_TRAINING[[#This Row],[Hotel]]="",FORM_TRAINING[[#This Row],[Tranning camp ?]]="")),"O",IF(COUNTIF(AE19:AH19,"ND")&gt;0.5,"R",IF((COUNTIF(FORM_TRAINING[[#This Row],[Room (03/02)]],"")+COUNTIF(FORM_TRAINING[[#This Row],[Room (04/02)]],"")+COUNTIF(FORM_TRAINING[[#This Row],[Room (05/02)]],"")+COUNTIF(FORM_TRAINING[[#This Row],[Room (06/02)2]],""))=COUNTIF(Y19:AB19,"NO"),"G","R"))))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2" t="str">
        <f>IF(FORM_GEN[[#This Row],[Function]]="","",FORM_GEN[[#This Row],[Function]])</f>
        <v/>
      </c>
      <c r="H19" s="13" t="str">
        <f>IF(FORM_GEN[[#This Row],[Arrival date]]="","",FORM_GEN[[#This Row],[Arrival date]])</f>
        <v/>
      </c>
      <c r="I19" s="13" t="str">
        <f>IF(FORM_GEN[[#This Row],[Departure date]]="","",FORM_GEN[[#This Row],[Departure date]])</f>
        <v/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4"/>
      <c r="Y19" s="33" t="str" cm="1">
        <f t="array" ref="Y19">IF(FORM_TRAINING[[#This Row],[Arrival date]:[Arrival date]]="","",IF(AND(FORM_TRAINING[[#This Row],[Arrival date]:[Arrival date]]&lt;=Y$12,FORM_TRAINING[[#This Row],[Departure date]:[Departure date]]&gt;Y$12),"YES","NO"))</f>
        <v/>
      </c>
      <c r="Z19" s="33" t="str" cm="1">
        <f t="array" ref="Z19">IF(FORM_TRAINING[[#This Row],[Arrival date]:[Arrival date]]="","",IF(AND(FORM_TRAINING[[#This Row],[Arrival date]:[Arrival date]]&lt;=Z$12,FORM_TRAINING[[#This Row],[Departure date]:[Departure date]]&gt;Z$12),"YES","NO"))</f>
        <v/>
      </c>
      <c r="AA19" s="33" t="str" cm="1">
        <f t="array" ref="AA19">IF(FORM_TRAINING[[#This Row],[Arrival date]:[Arrival date]]="","",IF(AND(FORM_TRAINING[[#This Row],[Arrival date]:[Arrival date]]&lt;=AA$12,FORM_TRAINING[[#This Row],[Departure date]:[Departure date]]&gt;AA$12),"YES","NO"))</f>
        <v/>
      </c>
      <c r="AB19" s="33" t="str" cm="1">
        <f t="array" ref="AB19">IF(FORM_TRAINING[[#This Row],[Arrival date]:[Arrival date]]="","",IF(AND(FORM_TRAINING[[#This Row],[Arrival date]:[Arrival date]]&lt;=AB$12,FORM_TRAINING[[#This Row],[Departure date]:[Departure date]]&gt;AB$12),"YES","NO"))</f>
        <v/>
      </c>
      <c r="AC19" s="33"/>
      <c r="AD19" s="33" t="str" cm="1">
        <f t="array" ref="AD19">IF(FORM_TRAINING[[#This Row],[Room (03/02)]]="","",IFERROR(VLOOKUP(CONCATENATE(FORM_TRAINING[[#This Row],[Hotel]:[Hotel]],".",FORM_TRAINING[[#This Row],[Room (03/02)]]),SET!$AL$2:$AM$36,2,FALSE),"ND"))</f>
        <v/>
      </c>
      <c r="AE19" s="33" t="str" cm="1">
        <f t="array" ref="AE19">IF(FORM_TRAINING[[#This Row],[Room (04/02)]]="","",IFERROR(VLOOKUP(CONCATENATE(FORM_TRAINING[[#This Row],[Hotel]:[Hotel]],".",FORM_TRAINING[[#This Row],[Room (04/02)]]),SET!$AL$2:$AM$36,2,FALSE),"ND"))</f>
        <v/>
      </c>
      <c r="AF19" s="33" t="str" cm="1">
        <f t="array" ref="AF19">IF(FORM_TRAINING[[#This Row],[Room (05/02)]]="","",IFERROR(VLOOKUP(CONCATENATE(FORM_TRAINING[[#This Row],[Hotel]:[Hotel]],".",FORM_TRAINING[[#This Row],[Room (05/02)]]),SET!$AL$2:$AM$36,2,FALSE),"ND"))</f>
        <v/>
      </c>
      <c r="AG19" s="33" t="str" cm="1">
        <f t="array" ref="AG19">IF(FORM_TRAINING[[#This Row],[Room (06/02)2]]="","",IFERROR(VLOOKUP(CONCATENATE(FORM_TRAINING[[#This Row],[Hotel]:[Hotel]],".",FORM_TRAINING[[#This Row],[Room (06/02)2]]),SET!$AL$2:$AM$36,2,FALSE),"ND"))</f>
        <v/>
      </c>
    </row>
    <row r="20" spans="2:33">
      <c r="B20" s="2" t="str">
        <f>IF(FORM_TRAINING[[#This Row],[Title]]="","",IF(OR(FORM_TRAINING[[#This Row],[Tranning camp ?]]="",AND(FORM_TRAINING[[#This Row],[Hotel]]="",FORM_TRAINING[[#This Row],[Tranning camp ?]]="")),"O",IF(COUNTIF(AE20:AH20,"ND")&gt;0.5,"R",IF((COUNTIF(FORM_TRAINING[[#This Row],[Room (03/02)]],"")+COUNTIF(FORM_TRAINING[[#This Row],[Room (04/02)]],"")+COUNTIF(FORM_TRAINING[[#This Row],[Room (05/02)]],"")+COUNTIF(FORM_TRAINING[[#This Row],[Room (06/02)2]],""))=COUNTIF(Y20:AB20,"NO"),"G","R"))))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2" t="str">
        <f>IF(FORM_GEN[[#This Row],[Function]]="","",FORM_GEN[[#This Row],[Function]])</f>
        <v/>
      </c>
      <c r="H20" s="13" t="str">
        <f>IF(FORM_GEN[[#This Row],[Arrival date]]="","",FORM_GEN[[#This Row],[Arrival date]])</f>
        <v/>
      </c>
      <c r="I20" s="13" t="str">
        <f>IF(FORM_GEN[[#This Row],[Departure date]]="","",FORM_GEN[[#This Row],[Departure date]])</f>
        <v/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4"/>
      <c r="Y20" s="33" t="str" cm="1">
        <f t="array" ref="Y20">IF(FORM_TRAINING[[#This Row],[Arrival date]:[Arrival date]]="","",IF(AND(FORM_TRAINING[[#This Row],[Arrival date]:[Arrival date]]&lt;=Y$12,FORM_TRAINING[[#This Row],[Departure date]:[Departure date]]&gt;Y$12),"YES","NO"))</f>
        <v/>
      </c>
      <c r="Z20" s="33" t="str" cm="1">
        <f t="array" ref="Z20">IF(FORM_TRAINING[[#This Row],[Arrival date]:[Arrival date]]="","",IF(AND(FORM_TRAINING[[#This Row],[Arrival date]:[Arrival date]]&lt;=Z$12,FORM_TRAINING[[#This Row],[Departure date]:[Departure date]]&gt;Z$12),"YES","NO"))</f>
        <v/>
      </c>
      <c r="AA20" s="33" t="str" cm="1">
        <f t="array" ref="AA20">IF(FORM_TRAINING[[#This Row],[Arrival date]:[Arrival date]]="","",IF(AND(FORM_TRAINING[[#This Row],[Arrival date]:[Arrival date]]&lt;=AA$12,FORM_TRAINING[[#This Row],[Departure date]:[Departure date]]&gt;AA$12),"YES","NO"))</f>
        <v/>
      </c>
      <c r="AB20" s="33" t="str" cm="1">
        <f t="array" ref="AB20">IF(FORM_TRAINING[[#This Row],[Arrival date]:[Arrival date]]="","",IF(AND(FORM_TRAINING[[#This Row],[Arrival date]:[Arrival date]]&lt;=AB$12,FORM_TRAINING[[#This Row],[Departure date]:[Departure date]]&gt;AB$12),"YES","NO"))</f>
        <v/>
      </c>
      <c r="AC20" s="33"/>
      <c r="AD20" s="33" t="str" cm="1">
        <f t="array" ref="AD20">IF(FORM_TRAINING[[#This Row],[Room (03/02)]]="","",IFERROR(VLOOKUP(CONCATENATE(FORM_TRAINING[[#This Row],[Hotel]:[Hotel]],".",FORM_TRAINING[[#This Row],[Room (03/02)]]),SET!$AL$2:$AM$36,2,FALSE),"ND"))</f>
        <v/>
      </c>
      <c r="AE20" s="33" t="str" cm="1">
        <f t="array" ref="AE20">IF(FORM_TRAINING[[#This Row],[Room (04/02)]]="","",IFERROR(VLOOKUP(CONCATENATE(FORM_TRAINING[[#This Row],[Hotel]:[Hotel]],".",FORM_TRAINING[[#This Row],[Room (04/02)]]),SET!$AL$2:$AM$36,2,FALSE),"ND"))</f>
        <v/>
      </c>
      <c r="AF20" s="33" t="str" cm="1">
        <f t="array" ref="AF20">IF(FORM_TRAINING[[#This Row],[Room (05/02)]]="","",IFERROR(VLOOKUP(CONCATENATE(FORM_TRAINING[[#This Row],[Hotel]:[Hotel]],".",FORM_TRAINING[[#This Row],[Room (05/02)]]),SET!$AL$2:$AM$36,2,FALSE),"ND"))</f>
        <v/>
      </c>
      <c r="AG20" s="33" t="str" cm="1">
        <f t="array" ref="AG20">IF(FORM_TRAINING[[#This Row],[Room (06/02)2]]="","",IFERROR(VLOOKUP(CONCATENATE(FORM_TRAINING[[#This Row],[Hotel]:[Hotel]],".",FORM_TRAINING[[#This Row],[Room (06/02)2]]),SET!$AL$2:$AM$36,2,FALSE),"ND"))</f>
        <v/>
      </c>
    </row>
    <row r="21" spans="2:33">
      <c r="B21" s="2" t="str">
        <f>IF(FORM_TRAINING[[#This Row],[Title]]="","",IF(OR(FORM_TRAINING[[#This Row],[Tranning camp ?]]="",AND(FORM_TRAINING[[#This Row],[Hotel]]="",FORM_TRAINING[[#This Row],[Tranning camp ?]]="")),"O",IF(COUNTIF(AE21:AH21,"ND")&gt;0.5,"R",IF((COUNTIF(FORM_TRAINING[[#This Row],[Room (03/02)]],"")+COUNTIF(FORM_TRAINING[[#This Row],[Room (04/02)]],"")+COUNTIF(FORM_TRAINING[[#This Row],[Room (05/02)]],"")+COUNTIF(FORM_TRAINING[[#This Row],[Room (06/02)2]],""))=COUNTIF(Y21:AB21,"NO"),"G","R"))))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2" t="str">
        <f>IF(FORM_GEN[[#This Row],[Function]]="","",FORM_GEN[[#This Row],[Function]])</f>
        <v/>
      </c>
      <c r="H21" s="13" t="str">
        <f>IF(FORM_GEN[[#This Row],[Arrival date]]="","",FORM_GEN[[#This Row],[Arrival date]])</f>
        <v/>
      </c>
      <c r="I21" s="13" t="str">
        <f>IF(FORM_GEN[[#This Row],[Departure date]]="","",FORM_GEN[[#This Row],[Departure date]])</f>
        <v/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4"/>
      <c r="Y21" s="33" t="str" cm="1">
        <f t="array" ref="Y21">IF(FORM_TRAINING[[#This Row],[Arrival date]:[Arrival date]]="","",IF(AND(FORM_TRAINING[[#This Row],[Arrival date]:[Arrival date]]&lt;=Y$12,FORM_TRAINING[[#This Row],[Departure date]:[Departure date]]&gt;Y$12),"YES","NO"))</f>
        <v/>
      </c>
      <c r="Z21" s="33" t="str" cm="1">
        <f t="array" ref="Z21">IF(FORM_TRAINING[[#This Row],[Arrival date]:[Arrival date]]="","",IF(AND(FORM_TRAINING[[#This Row],[Arrival date]:[Arrival date]]&lt;=Z$12,FORM_TRAINING[[#This Row],[Departure date]:[Departure date]]&gt;Z$12),"YES","NO"))</f>
        <v/>
      </c>
      <c r="AA21" s="33" t="str" cm="1">
        <f t="array" ref="AA21">IF(FORM_TRAINING[[#This Row],[Arrival date]:[Arrival date]]="","",IF(AND(FORM_TRAINING[[#This Row],[Arrival date]:[Arrival date]]&lt;=AA$12,FORM_TRAINING[[#This Row],[Departure date]:[Departure date]]&gt;AA$12),"YES","NO"))</f>
        <v/>
      </c>
      <c r="AB21" s="33" t="str" cm="1">
        <f t="array" ref="AB21">IF(FORM_TRAINING[[#This Row],[Arrival date]:[Arrival date]]="","",IF(AND(FORM_TRAINING[[#This Row],[Arrival date]:[Arrival date]]&lt;=AB$12,FORM_TRAINING[[#This Row],[Departure date]:[Departure date]]&gt;AB$12),"YES","NO"))</f>
        <v/>
      </c>
      <c r="AC21" s="33"/>
      <c r="AD21" s="33" t="str" cm="1">
        <f t="array" ref="AD21">IF(FORM_TRAINING[[#This Row],[Room (03/02)]]="","",IFERROR(VLOOKUP(CONCATENATE(FORM_TRAINING[[#This Row],[Hotel]:[Hotel]],".",FORM_TRAINING[[#This Row],[Room (03/02)]]),SET!$AL$2:$AM$36,2,FALSE),"ND"))</f>
        <v/>
      </c>
      <c r="AE21" s="33" t="str" cm="1">
        <f t="array" ref="AE21">IF(FORM_TRAINING[[#This Row],[Room (04/02)]]="","",IFERROR(VLOOKUP(CONCATENATE(FORM_TRAINING[[#This Row],[Hotel]:[Hotel]],".",FORM_TRAINING[[#This Row],[Room (04/02)]]),SET!$AL$2:$AM$36,2,FALSE),"ND"))</f>
        <v/>
      </c>
      <c r="AF21" s="33" t="str" cm="1">
        <f t="array" ref="AF21">IF(FORM_TRAINING[[#This Row],[Room (05/02)]]="","",IFERROR(VLOOKUP(CONCATENATE(FORM_TRAINING[[#This Row],[Hotel]:[Hotel]],".",FORM_TRAINING[[#This Row],[Room (05/02)]]),SET!$AL$2:$AM$36,2,FALSE),"ND"))</f>
        <v/>
      </c>
      <c r="AG21" s="33" t="str" cm="1">
        <f t="array" ref="AG21">IF(FORM_TRAINING[[#This Row],[Room (06/02)2]]="","",IFERROR(VLOOKUP(CONCATENATE(FORM_TRAINING[[#This Row],[Hotel]:[Hotel]],".",FORM_TRAINING[[#This Row],[Room (06/02)2]]),SET!$AL$2:$AM$36,2,FALSE),"ND"))</f>
        <v/>
      </c>
    </row>
    <row r="22" spans="2:33">
      <c r="B22" s="2" t="str">
        <f>IF(FORM_TRAINING[[#This Row],[Title]]="","",IF(OR(FORM_TRAINING[[#This Row],[Tranning camp ?]]="",AND(FORM_TRAINING[[#This Row],[Hotel]]="",FORM_TRAINING[[#This Row],[Tranning camp ?]]="")),"O",IF(COUNTIF(AE22:AH22,"ND")&gt;0.5,"R",IF((COUNTIF(FORM_TRAINING[[#This Row],[Room (03/02)]],"")+COUNTIF(FORM_TRAINING[[#This Row],[Room (04/02)]],"")+COUNTIF(FORM_TRAINING[[#This Row],[Room (05/02)]],"")+COUNTIF(FORM_TRAINING[[#This Row],[Room (06/02)2]],""))=COUNTIF(Y22:AB22,"NO"),"G","R"))))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2" t="str">
        <f>IF(FORM_GEN[[#This Row],[Function]]="","",FORM_GEN[[#This Row],[Function]])</f>
        <v/>
      </c>
      <c r="H22" s="13" t="str">
        <f>IF(FORM_GEN[[#This Row],[Arrival date]]="","",FORM_GEN[[#This Row],[Arrival date]])</f>
        <v/>
      </c>
      <c r="I22" s="13" t="str">
        <f>IF(FORM_GEN[[#This Row],[Departure date]]="","",FORM_GEN[[#This Row],[Departure date]])</f>
        <v/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33" t="str" cm="1">
        <f t="array" ref="Y22">IF(FORM_TRAINING[[#This Row],[Arrival date]:[Arrival date]]="","",IF(AND(FORM_TRAINING[[#This Row],[Arrival date]:[Arrival date]]&lt;=Y$12,FORM_TRAINING[[#This Row],[Departure date]:[Departure date]]&gt;Y$12),"YES","NO"))</f>
        <v/>
      </c>
      <c r="Z22" s="33" t="str" cm="1">
        <f t="array" ref="Z22">IF(FORM_TRAINING[[#This Row],[Arrival date]:[Arrival date]]="","",IF(AND(FORM_TRAINING[[#This Row],[Arrival date]:[Arrival date]]&lt;=Z$12,FORM_TRAINING[[#This Row],[Departure date]:[Departure date]]&gt;Z$12),"YES","NO"))</f>
        <v/>
      </c>
      <c r="AA22" s="33" t="str" cm="1">
        <f t="array" ref="AA22">IF(FORM_TRAINING[[#This Row],[Arrival date]:[Arrival date]]="","",IF(AND(FORM_TRAINING[[#This Row],[Arrival date]:[Arrival date]]&lt;=AA$12,FORM_TRAINING[[#This Row],[Departure date]:[Departure date]]&gt;AA$12),"YES","NO"))</f>
        <v/>
      </c>
      <c r="AB22" s="33" t="str" cm="1">
        <f t="array" ref="AB22">IF(FORM_TRAINING[[#This Row],[Arrival date]:[Arrival date]]="","",IF(AND(FORM_TRAINING[[#This Row],[Arrival date]:[Arrival date]]&lt;=AB$12,FORM_TRAINING[[#This Row],[Departure date]:[Departure date]]&gt;AB$12),"YES","NO"))</f>
        <v/>
      </c>
      <c r="AC22" s="33"/>
      <c r="AD22" s="33" t="str" cm="1">
        <f t="array" ref="AD22">IF(FORM_TRAINING[[#This Row],[Room (03/02)]]="","",IFERROR(VLOOKUP(CONCATENATE(FORM_TRAINING[[#This Row],[Hotel]:[Hotel]],".",FORM_TRAINING[[#This Row],[Room (03/02)]]),SET!$AL$2:$AM$36,2,FALSE),"ND"))</f>
        <v/>
      </c>
      <c r="AE22" s="33" t="str" cm="1">
        <f t="array" ref="AE22">IF(FORM_TRAINING[[#This Row],[Room (04/02)]]="","",IFERROR(VLOOKUP(CONCATENATE(FORM_TRAINING[[#This Row],[Hotel]:[Hotel]],".",FORM_TRAINING[[#This Row],[Room (04/02)]]),SET!$AL$2:$AM$36,2,FALSE),"ND"))</f>
        <v/>
      </c>
      <c r="AF22" s="33" t="str" cm="1">
        <f t="array" ref="AF22">IF(FORM_TRAINING[[#This Row],[Room (05/02)]]="","",IFERROR(VLOOKUP(CONCATENATE(FORM_TRAINING[[#This Row],[Hotel]:[Hotel]],".",FORM_TRAINING[[#This Row],[Room (05/02)]]),SET!$AL$2:$AM$36,2,FALSE),"ND"))</f>
        <v/>
      </c>
      <c r="AG22" s="33" t="str" cm="1">
        <f t="array" ref="AG22">IF(FORM_TRAINING[[#This Row],[Room (06/02)2]]="","",IFERROR(VLOOKUP(CONCATENATE(FORM_TRAINING[[#This Row],[Hotel]:[Hotel]],".",FORM_TRAINING[[#This Row],[Room (06/02)2]]),SET!$AL$2:$AM$36,2,FALSE),"ND"))</f>
        <v/>
      </c>
    </row>
    <row r="23" spans="2:33">
      <c r="B23" s="2" t="str">
        <f>IF(FORM_TRAINING[[#This Row],[Title]]="","",IF(OR(FORM_TRAINING[[#This Row],[Tranning camp ?]]="",AND(FORM_TRAINING[[#This Row],[Hotel]]="",FORM_TRAINING[[#This Row],[Tranning camp ?]]="")),"O",IF(COUNTIF(AE23:AH23,"ND")&gt;0.5,"R",IF((COUNTIF(FORM_TRAINING[[#This Row],[Room (03/02)]],"")+COUNTIF(FORM_TRAINING[[#This Row],[Room (04/02)]],"")+COUNTIF(FORM_TRAINING[[#This Row],[Room (05/02)]],"")+COUNTIF(FORM_TRAINING[[#This Row],[Room (06/02)2]],""))=COUNTIF(Y23:AB23,"NO"),"G","R"))))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2" t="str">
        <f>IF(FORM_GEN[[#This Row],[Function]]="","",FORM_GEN[[#This Row],[Function]])</f>
        <v/>
      </c>
      <c r="H23" s="13" t="str">
        <f>IF(FORM_GEN[[#This Row],[Arrival date]]="","",FORM_GEN[[#This Row],[Arrival date]])</f>
        <v/>
      </c>
      <c r="I23" s="13" t="str">
        <f>IF(FORM_GEN[[#This Row],[Departure date]]="","",FORM_GEN[[#This Row],[Departure date]])</f>
        <v/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4"/>
      <c r="Y23" s="33" t="str" cm="1">
        <f t="array" ref="Y23">IF(FORM_TRAINING[[#This Row],[Arrival date]:[Arrival date]]="","",IF(AND(FORM_TRAINING[[#This Row],[Arrival date]:[Arrival date]]&lt;=Y$12,FORM_TRAINING[[#This Row],[Departure date]:[Departure date]]&gt;Y$12),"YES","NO"))</f>
        <v/>
      </c>
      <c r="Z23" s="33" t="str" cm="1">
        <f t="array" ref="Z23">IF(FORM_TRAINING[[#This Row],[Arrival date]:[Arrival date]]="","",IF(AND(FORM_TRAINING[[#This Row],[Arrival date]:[Arrival date]]&lt;=Z$12,FORM_TRAINING[[#This Row],[Departure date]:[Departure date]]&gt;Z$12),"YES","NO"))</f>
        <v/>
      </c>
      <c r="AA23" s="33" t="str" cm="1">
        <f t="array" ref="AA23">IF(FORM_TRAINING[[#This Row],[Arrival date]:[Arrival date]]="","",IF(AND(FORM_TRAINING[[#This Row],[Arrival date]:[Arrival date]]&lt;=AA$12,FORM_TRAINING[[#This Row],[Departure date]:[Departure date]]&gt;AA$12),"YES","NO"))</f>
        <v/>
      </c>
      <c r="AB23" s="33" t="str" cm="1">
        <f t="array" ref="AB23">IF(FORM_TRAINING[[#This Row],[Arrival date]:[Arrival date]]="","",IF(AND(FORM_TRAINING[[#This Row],[Arrival date]:[Arrival date]]&lt;=AB$12,FORM_TRAINING[[#This Row],[Departure date]:[Departure date]]&gt;AB$12),"YES","NO"))</f>
        <v/>
      </c>
      <c r="AC23" s="33"/>
      <c r="AD23" s="33" t="str" cm="1">
        <f t="array" ref="AD23">IF(FORM_TRAINING[[#This Row],[Room (03/02)]]="","",IFERROR(VLOOKUP(CONCATENATE(FORM_TRAINING[[#This Row],[Hotel]:[Hotel]],".",FORM_TRAINING[[#This Row],[Room (03/02)]]),SET!$AL$2:$AM$36,2,FALSE),"ND"))</f>
        <v/>
      </c>
      <c r="AE23" s="33" t="str" cm="1">
        <f t="array" ref="AE23">IF(FORM_TRAINING[[#This Row],[Room (04/02)]]="","",IFERROR(VLOOKUP(CONCATENATE(FORM_TRAINING[[#This Row],[Hotel]:[Hotel]],".",FORM_TRAINING[[#This Row],[Room (04/02)]]),SET!$AL$2:$AM$36,2,FALSE),"ND"))</f>
        <v/>
      </c>
      <c r="AF23" s="33" t="str" cm="1">
        <f t="array" ref="AF23">IF(FORM_TRAINING[[#This Row],[Room (05/02)]]="","",IFERROR(VLOOKUP(CONCATENATE(FORM_TRAINING[[#This Row],[Hotel]:[Hotel]],".",FORM_TRAINING[[#This Row],[Room (05/02)]]),SET!$AL$2:$AM$36,2,FALSE),"ND"))</f>
        <v/>
      </c>
      <c r="AG23" s="33" t="str" cm="1">
        <f t="array" ref="AG23">IF(FORM_TRAINING[[#This Row],[Room (06/02)2]]="","",IFERROR(VLOOKUP(CONCATENATE(FORM_TRAINING[[#This Row],[Hotel]:[Hotel]],".",FORM_TRAINING[[#This Row],[Room (06/02)2]]),SET!$AL$2:$AM$36,2,FALSE),"ND"))</f>
        <v/>
      </c>
    </row>
    <row r="24" spans="2:33">
      <c r="B24" s="2" t="str">
        <f>IF(FORM_TRAINING[[#This Row],[Title]]="","",IF(OR(FORM_TRAINING[[#This Row],[Tranning camp ?]]="",AND(FORM_TRAINING[[#This Row],[Hotel]]="",FORM_TRAINING[[#This Row],[Tranning camp ?]]="")),"O",IF(COUNTIF(AE24:AH24,"ND")&gt;0.5,"R",IF((COUNTIF(FORM_TRAINING[[#This Row],[Room (03/02)]],"")+COUNTIF(FORM_TRAINING[[#This Row],[Room (04/02)]],"")+COUNTIF(FORM_TRAINING[[#This Row],[Room (05/02)]],"")+COUNTIF(FORM_TRAINING[[#This Row],[Room (06/02)2]],""))=COUNTIF(Y24:AB24,"NO"),"G","R"))))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2" t="str">
        <f>IF(FORM_GEN[[#This Row],[Function]]="","",FORM_GEN[[#This Row],[Function]])</f>
        <v/>
      </c>
      <c r="H24" s="13" t="str">
        <f>IF(FORM_GEN[[#This Row],[Arrival date]]="","",FORM_GEN[[#This Row],[Arrival date]])</f>
        <v/>
      </c>
      <c r="I24" s="13" t="str">
        <f>IF(FORM_GEN[[#This Row],[Departure date]]="","",FORM_GEN[[#This Row],[Departure date]])</f>
        <v/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4"/>
      <c r="Y24" s="33" t="str" cm="1">
        <f t="array" ref="Y24">IF(FORM_TRAINING[[#This Row],[Arrival date]:[Arrival date]]="","",IF(AND(FORM_TRAINING[[#This Row],[Arrival date]:[Arrival date]]&lt;=Y$12,FORM_TRAINING[[#This Row],[Departure date]:[Departure date]]&gt;Y$12),"YES","NO"))</f>
        <v/>
      </c>
      <c r="Z24" s="33" t="str" cm="1">
        <f t="array" ref="Z24">IF(FORM_TRAINING[[#This Row],[Arrival date]:[Arrival date]]="","",IF(AND(FORM_TRAINING[[#This Row],[Arrival date]:[Arrival date]]&lt;=Z$12,FORM_TRAINING[[#This Row],[Departure date]:[Departure date]]&gt;Z$12),"YES","NO"))</f>
        <v/>
      </c>
      <c r="AA24" s="33" t="str" cm="1">
        <f t="array" ref="AA24">IF(FORM_TRAINING[[#This Row],[Arrival date]:[Arrival date]]="","",IF(AND(FORM_TRAINING[[#This Row],[Arrival date]:[Arrival date]]&lt;=AA$12,FORM_TRAINING[[#This Row],[Departure date]:[Departure date]]&gt;AA$12),"YES","NO"))</f>
        <v/>
      </c>
      <c r="AB24" s="33" t="str" cm="1">
        <f t="array" ref="AB24">IF(FORM_TRAINING[[#This Row],[Arrival date]:[Arrival date]]="","",IF(AND(FORM_TRAINING[[#This Row],[Arrival date]:[Arrival date]]&lt;=AB$12,FORM_TRAINING[[#This Row],[Departure date]:[Departure date]]&gt;AB$12),"YES","NO"))</f>
        <v/>
      </c>
      <c r="AC24" s="33"/>
      <c r="AD24" s="33" t="str" cm="1">
        <f t="array" ref="AD24">IF(FORM_TRAINING[[#This Row],[Room (03/02)]]="","",IFERROR(VLOOKUP(CONCATENATE(FORM_TRAINING[[#This Row],[Hotel]:[Hotel]],".",FORM_TRAINING[[#This Row],[Room (03/02)]]),SET!$AL$2:$AM$36,2,FALSE),"ND"))</f>
        <v/>
      </c>
      <c r="AE24" s="33" t="str" cm="1">
        <f t="array" ref="AE24">IF(FORM_TRAINING[[#This Row],[Room (04/02)]]="","",IFERROR(VLOOKUP(CONCATENATE(FORM_TRAINING[[#This Row],[Hotel]:[Hotel]],".",FORM_TRAINING[[#This Row],[Room (04/02)]]),SET!$AL$2:$AM$36,2,FALSE),"ND"))</f>
        <v/>
      </c>
      <c r="AF24" s="33" t="str" cm="1">
        <f t="array" ref="AF24">IF(FORM_TRAINING[[#This Row],[Room (05/02)]]="","",IFERROR(VLOOKUP(CONCATENATE(FORM_TRAINING[[#This Row],[Hotel]:[Hotel]],".",FORM_TRAINING[[#This Row],[Room (05/02)]]),SET!$AL$2:$AM$36,2,FALSE),"ND"))</f>
        <v/>
      </c>
      <c r="AG24" s="33" t="str" cm="1">
        <f t="array" ref="AG24">IF(FORM_TRAINING[[#This Row],[Room (06/02)2]]="","",IFERROR(VLOOKUP(CONCATENATE(FORM_TRAINING[[#This Row],[Hotel]:[Hotel]],".",FORM_TRAINING[[#This Row],[Room (06/02)2]]),SET!$AL$2:$AM$36,2,FALSE),"ND"))</f>
        <v/>
      </c>
    </row>
    <row r="25" spans="2:33">
      <c r="B25" s="2" t="str">
        <f>IF(FORM_TRAINING[[#This Row],[Title]]="","",IF(OR(FORM_TRAINING[[#This Row],[Tranning camp ?]]="",AND(FORM_TRAINING[[#This Row],[Hotel]]="",FORM_TRAINING[[#This Row],[Tranning camp ?]]="")),"O",IF(COUNTIF(AE25:AH25,"ND")&gt;0.5,"R",IF((COUNTIF(FORM_TRAINING[[#This Row],[Room (03/02)]],"")+COUNTIF(FORM_TRAINING[[#This Row],[Room (04/02)]],"")+COUNTIF(FORM_TRAINING[[#This Row],[Room (05/02)]],"")+COUNTIF(FORM_TRAINING[[#This Row],[Room (06/02)2]],""))=COUNTIF(Y25:AB25,"NO"),"G","R"))))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2" t="str">
        <f>IF(FORM_GEN[[#This Row],[Function]]="","",FORM_GEN[[#This Row],[Function]])</f>
        <v/>
      </c>
      <c r="H25" s="13" t="str">
        <f>IF(FORM_GEN[[#This Row],[Arrival date]]="","",FORM_GEN[[#This Row],[Arrival date]])</f>
        <v/>
      </c>
      <c r="I25" s="13" t="str">
        <f>IF(FORM_GEN[[#This Row],[Departure date]]="","",FORM_GEN[[#This Row],[Departure date]])</f>
        <v/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4"/>
      <c r="Y25" s="33" t="str" cm="1">
        <f t="array" ref="Y25">IF(FORM_TRAINING[[#This Row],[Arrival date]:[Arrival date]]="","",IF(AND(FORM_TRAINING[[#This Row],[Arrival date]:[Arrival date]]&lt;=Y$12,FORM_TRAINING[[#This Row],[Departure date]:[Departure date]]&gt;Y$12),"YES","NO"))</f>
        <v/>
      </c>
      <c r="Z25" s="33" t="str" cm="1">
        <f t="array" ref="Z25">IF(FORM_TRAINING[[#This Row],[Arrival date]:[Arrival date]]="","",IF(AND(FORM_TRAINING[[#This Row],[Arrival date]:[Arrival date]]&lt;=Z$12,FORM_TRAINING[[#This Row],[Departure date]:[Departure date]]&gt;Z$12),"YES","NO"))</f>
        <v/>
      </c>
      <c r="AA25" s="33" t="str" cm="1">
        <f t="array" ref="AA25">IF(FORM_TRAINING[[#This Row],[Arrival date]:[Arrival date]]="","",IF(AND(FORM_TRAINING[[#This Row],[Arrival date]:[Arrival date]]&lt;=AA$12,FORM_TRAINING[[#This Row],[Departure date]:[Departure date]]&gt;AA$12),"YES","NO"))</f>
        <v/>
      </c>
      <c r="AB25" s="33" t="str" cm="1">
        <f t="array" ref="AB25">IF(FORM_TRAINING[[#This Row],[Arrival date]:[Arrival date]]="","",IF(AND(FORM_TRAINING[[#This Row],[Arrival date]:[Arrival date]]&lt;=AB$12,FORM_TRAINING[[#This Row],[Departure date]:[Departure date]]&gt;AB$12),"YES","NO"))</f>
        <v/>
      </c>
      <c r="AC25" s="33"/>
      <c r="AD25" s="33" t="str" cm="1">
        <f t="array" ref="AD25">IF(FORM_TRAINING[[#This Row],[Room (03/02)]]="","",IFERROR(VLOOKUP(CONCATENATE(FORM_TRAINING[[#This Row],[Hotel]:[Hotel]],".",FORM_TRAINING[[#This Row],[Room (03/02)]]),SET!$AL$2:$AM$36,2,FALSE),"ND"))</f>
        <v/>
      </c>
      <c r="AE25" s="33" t="str" cm="1">
        <f t="array" ref="AE25">IF(FORM_TRAINING[[#This Row],[Room (04/02)]]="","",IFERROR(VLOOKUP(CONCATENATE(FORM_TRAINING[[#This Row],[Hotel]:[Hotel]],".",FORM_TRAINING[[#This Row],[Room (04/02)]]),SET!$AL$2:$AM$36,2,FALSE),"ND"))</f>
        <v/>
      </c>
      <c r="AF25" s="33" t="str" cm="1">
        <f t="array" ref="AF25">IF(FORM_TRAINING[[#This Row],[Room (05/02)]]="","",IFERROR(VLOOKUP(CONCATENATE(FORM_TRAINING[[#This Row],[Hotel]:[Hotel]],".",FORM_TRAINING[[#This Row],[Room (05/02)]]),SET!$AL$2:$AM$36,2,FALSE),"ND"))</f>
        <v/>
      </c>
      <c r="AG25" s="33" t="str" cm="1">
        <f t="array" ref="AG25">IF(FORM_TRAINING[[#This Row],[Room (06/02)2]]="","",IFERROR(VLOOKUP(CONCATENATE(FORM_TRAINING[[#This Row],[Hotel]:[Hotel]],".",FORM_TRAINING[[#This Row],[Room (06/02)2]]),SET!$AL$2:$AM$36,2,FALSE),"ND"))</f>
        <v/>
      </c>
    </row>
    <row r="26" spans="2:33">
      <c r="B26" s="2" t="str">
        <f>IF(FORM_TRAINING[[#This Row],[Title]]="","",IF(OR(FORM_TRAINING[[#This Row],[Tranning camp ?]]="",AND(FORM_TRAINING[[#This Row],[Hotel]]="",FORM_TRAINING[[#This Row],[Tranning camp ?]]="")),"O",IF(COUNTIF(AE26:AH26,"ND")&gt;0.5,"R",IF((COUNTIF(FORM_TRAINING[[#This Row],[Room (03/02)]],"")+COUNTIF(FORM_TRAINING[[#This Row],[Room (04/02)]],"")+COUNTIF(FORM_TRAINING[[#This Row],[Room (05/02)]],"")+COUNTIF(FORM_TRAINING[[#This Row],[Room (06/02)2]],""))=COUNTIF(Y26:AB26,"NO"),"G","R"))))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2" t="str">
        <f>IF(FORM_GEN[[#This Row],[Function]]="","",FORM_GEN[[#This Row],[Function]])</f>
        <v/>
      </c>
      <c r="H26" s="13" t="str">
        <f>IF(FORM_GEN[[#This Row],[Arrival date]]="","",FORM_GEN[[#This Row],[Arrival date]])</f>
        <v/>
      </c>
      <c r="I26" s="13" t="str">
        <f>IF(FORM_GEN[[#This Row],[Departure date]]="","",FORM_GEN[[#This Row],[Departure date]])</f>
        <v/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/>
      <c r="Y26" s="33" t="str" cm="1">
        <f t="array" ref="Y26">IF(FORM_TRAINING[[#This Row],[Arrival date]:[Arrival date]]="","",IF(AND(FORM_TRAINING[[#This Row],[Arrival date]:[Arrival date]]&lt;=Y$12,FORM_TRAINING[[#This Row],[Departure date]:[Departure date]]&gt;Y$12),"YES","NO"))</f>
        <v/>
      </c>
      <c r="Z26" s="33" t="str" cm="1">
        <f t="array" ref="Z26">IF(FORM_TRAINING[[#This Row],[Arrival date]:[Arrival date]]="","",IF(AND(FORM_TRAINING[[#This Row],[Arrival date]:[Arrival date]]&lt;=Z$12,FORM_TRAINING[[#This Row],[Departure date]:[Departure date]]&gt;Z$12),"YES","NO"))</f>
        <v/>
      </c>
      <c r="AA26" s="33" t="str" cm="1">
        <f t="array" ref="AA26">IF(FORM_TRAINING[[#This Row],[Arrival date]:[Arrival date]]="","",IF(AND(FORM_TRAINING[[#This Row],[Arrival date]:[Arrival date]]&lt;=AA$12,FORM_TRAINING[[#This Row],[Departure date]:[Departure date]]&gt;AA$12),"YES","NO"))</f>
        <v/>
      </c>
      <c r="AB26" s="33" t="str" cm="1">
        <f t="array" ref="AB26">IF(FORM_TRAINING[[#This Row],[Arrival date]:[Arrival date]]="","",IF(AND(FORM_TRAINING[[#This Row],[Arrival date]:[Arrival date]]&lt;=AB$12,FORM_TRAINING[[#This Row],[Departure date]:[Departure date]]&gt;AB$12),"YES","NO"))</f>
        <v/>
      </c>
      <c r="AC26" s="33"/>
      <c r="AD26" s="33" t="str" cm="1">
        <f t="array" ref="AD26">IF(FORM_TRAINING[[#This Row],[Room (03/02)]]="","",IFERROR(VLOOKUP(CONCATENATE(FORM_TRAINING[[#This Row],[Hotel]:[Hotel]],".",FORM_TRAINING[[#This Row],[Room (03/02)]]),SET!$AL$2:$AM$36,2,FALSE),"ND"))</f>
        <v/>
      </c>
      <c r="AE26" s="33" t="str" cm="1">
        <f t="array" ref="AE26">IF(FORM_TRAINING[[#This Row],[Room (04/02)]]="","",IFERROR(VLOOKUP(CONCATENATE(FORM_TRAINING[[#This Row],[Hotel]:[Hotel]],".",FORM_TRAINING[[#This Row],[Room (04/02)]]),SET!$AL$2:$AM$36,2,FALSE),"ND"))</f>
        <v/>
      </c>
      <c r="AF26" s="33" t="str" cm="1">
        <f t="array" ref="AF26">IF(FORM_TRAINING[[#This Row],[Room (05/02)]]="","",IFERROR(VLOOKUP(CONCATENATE(FORM_TRAINING[[#This Row],[Hotel]:[Hotel]],".",FORM_TRAINING[[#This Row],[Room (05/02)]]),SET!$AL$2:$AM$36,2,FALSE),"ND"))</f>
        <v/>
      </c>
      <c r="AG26" s="33" t="str" cm="1">
        <f t="array" ref="AG26">IF(FORM_TRAINING[[#This Row],[Room (06/02)2]]="","",IFERROR(VLOOKUP(CONCATENATE(FORM_TRAINING[[#This Row],[Hotel]:[Hotel]],".",FORM_TRAINING[[#This Row],[Room (06/02)2]]),SET!$AL$2:$AM$36,2,FALSE),"ND"))</f>
        <v/>
      </c>
    </row>
    <row r="27" spans="2:33">
      <c r="B27" s="2" t="str">
        <f>IF(FORM_TRAINING[[#This Row],[Title]]="","",IF(OR(FORM_TRAINING[[#This Row],[Tranning camp ?]]="",AND(FORM_TRAINING[[#This Row],[Hotel]]="",FORM_TRAINING[[#This Row],[Tranning camp ?]]="")),"O",IF(COUNTIF(AE27:AH27,"ND")&gt;0.5,"R",IF((COUNTIF(FORM_TRAINING[[#This Row],[Room (03/02)]],"")+COUNTIF(FORM_TRAINING[[#This Row],[Room (04/02)]],"")+COUNTIF(FORM_TRAINING[[#This Row],[Room (05/02)]],"")+COUNTIF(FORM_TRAINING[[#This Row],[Room (06/02)2]],""))=COUNTIF(Y27:AB27,"NO"),"G","R"))))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2" t="str">
        <f>IF(FORM_GEN[[#This Row],[Function]]="","",FORM_GEN[[#This Row],[Function]])</f>
        <v/>
      </c>
      <c r="H27" s="13" t="str">
        <f>IF(FORM_GEN[[#This Row],[Arrival date]]="","",FORM_GEN[[#This Row],[Arrival date]])</f>
        <v/>
      </c>
      <c r="I27" s="13" t="str">
        <f>IF(FORM_GEN[[#This Row],[Departure date]]="","",FORM_GEN[[#This Row],[Departure date]])</f>
        <v/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4"/>
      <c r="Y27" s="33" t="str" cm="1">
        <f t="array" ref="Y27">IF(FORM_TRAINING[[#This Row],[Arrival date]:[Arrival date]]="","",IF(AND(FORM_TRAINING[[#This Row],[Arrival date]:[Arrival date]]&lt;=Y$12,FORM_TRAINING[[#This Row],[Departure date]:[Departure date]]&gt;Y$12),"YES","NO"))</f>
        <v/>
      </c>
      <c r="Z27" s="33" t="str" cm="1">
        <f t="array" ref="Z27">IF(FORM_TRAINING[[#This Row],[Arrival date]:[Arrival date]]="","",IF(AND(FORM_TRAINING[[#This Row],[Arrival date]:[Arrival date]]&lt;=Z$12,FORM_TRAINING[[#This Row],[Departure date]:[Departure date]]&gt;Z$12),"YES","NO"))</f>
        <v/>
      </c>
      <c r="AA27" s="33" t="str" cm="1">
        <f t="array" ref="AA27">IF(FORM_TRAINING[[#This Row],[Arrival date]:[Arrival date]]="","",IF(AND(FORM_TRAINING[[#This Row],[Arrival date]:[Arrival date]]&lt;=AA$12,FORM_TRAINING[[#This Row],[Departure date]:[Departure date]]&gt;AA$12),"YES","NO"))</f>
        <v/>
      </c>
      <c r="AB27" s="33" t="str" cm="1">
        <f t="array" ref="AB27">IF(FORM_TRAINING[[#This Row],[Arrival date]:[Arrival date]]="","",IF(AND(FORM_TRAINING[[#This Row],[Arrival date]:[Arrival date]]&lt;=AB$12,FORM_TRAINING[[#This Row],[Departure date]:[Departure date]]&gt;AB$12),"YES","NO"))</f>
        <v/>
      </c>
      <c r="AC27" s="33"/>
      <c r="AD27" s="33" t="str" cm="1">
        <f t="array" ref="AD27">IF(FORM_TRAINING[[#This Row],[Room (03/02)]]="","",IFERROR(VLOOKUP(CONCATENATE(FORM_TRAINING[[#This Row],[Hotel]:[Hotel]],".",FORM_TRAINING[[#This Row],[Room (03/02)]]),SET!$AL$2:$AM$36,2,FALSE),"ND"))</f>
        <v/>
      </c>
      <c r="AE27" s="33" t="str" cm="1">
        <f t="array" ref="AE27">IF(FORM_TRAINING[[#This Row],[Room (04/02)]]="","",IFERROR(VLOOKUP(CONCATENATE(FORM_TRAINING[[#This Row],[Hotel]:[Hotel]],".",FORM_TRAINING[[#This Row],[Room (04/02)]]),SET!$AL$2:$AM$36,2,FALSE),"ND"))</f>
        <v/>
      </c>
      <c r="AF27" s="33" t="str" cm="1">
        <f t="array" ref="AF27">IF(FORM_TRAINING[[#This Row],[Room (05/02)]]="","",IFERROR(VLOOKUP(CONCATENATE(FORM_TRAINING[[#This Row],[Hotel]:[Hotel]],".",FORM_TRAINING[[#This Row],[Room (05/02)]]),SET!$AL$2:$AM$36,2,FALSE),"ND"))</f>
        <v/>
      </c>
      <c r="AG27" s="33" t="str" cm="1">
        <f t="array" ref="AG27">IF(FORM_TRAINING[[#This Row],[Room (06/02)2]]="","",IFERROR(VLOOKUP(CONCATENATE(FORM_TRAINING[[#This Row],[Hotel]:[Hotel]],".",FORM_TRAINING[[#This Row],[Room (06/02)2]]),SET!$AL$2:$AM$36,2,FALSE),"ND"))</f>
        <v/>
      </c>
    </row>
    <row r="28" spans="2:33">
      <c r="B28" s="2" t="str">
        <f>IF(FORM_TRAINING[[#This Row],[Title]]="","",IF(OR(FORM_TRAINING[[#This Row],[Tranning camp ?]]="",AND(FORM_TRAINING[[#This Row],[Hotel]]="",FORM_TRAINING[[#This Row],[Tranning camp ?]]="")),"O",IF(COUNTIF(AE28:AH28,"ND")&gt;0.5,"R",IF((COUNTIF(FORM_TRAINING[[#This Row],[Room (03/02)]],"")+COUNTIF(FORM_TRAINING[[#This Row],[Room (04/02)]],"")+COUNTIF(FORM_TRAINING[[#This Row],[Room (05/02)]],"")+COUNTIF(FORM_TRAINING[[#This Row],[Room (06/02)2]],""))=COUNTIF(Y28:AB28,"NO"),"G","R"))))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2" t="str">
        <f>IF(FORM_GEN[[#This Row],[Function]]="","",FORM_GEN[[#This Row],[Function]])</f>
        <v/>
      </c>
      <c r="H28" s="13" t="str">
        <f>IF(FORM_GEN[[#This Row],[Arrival date]]="","",FORM_GEN[[#This Row],[Arrival date]])</f>
        <v/>
      </c>
      <c r="I28" s="13" t="str">
        <f>IF(FORM_GEN[[#This Row],[Departure date]]="","",FORM_GEN[[#This Row],[Departure date]])</f>
        <v/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4"/>
      <c r="Y28" s="33" t="str" cm="1">
        <f t="array" ref="Y28">IF(FORM_TRAINING[[#This Row],[Arrival date]:[Arrival date]]="","",IF(AND(FORM_TRAINING[[#This Row],[Arrival date]:[Arrival date]]&lt;=Y$12,FORM_TRAINING[[#This Row],[Departure date]:[Departure date]]&gt;Y$12),"YES","NO"))</f>
        <v/>
      </c>
      <c r="Z28" s="33" t="str" cm="1">
        <f t="array" ref="Z28">IF(FORM_TRAINING[[#This Row],[Arrival date]:[Arrival date]]="","",IF(AND(FORM_TRAINING[[#This Row],[Arrival date]:[Arrival date]]&lt;=Z$12,FORM_TRAINING[[#This Row],[Departure date]:[Departure date]]&gt;Z$12),"YES","NO"))</f>
        <v/>
      </c>
      <c r="AA28" s="33" t="str" cm="1">
        <f t="array" ref="AA28">IF(FORM_TRAINING[[#This Row],[Arrival date]:[Arrival date]]="","",IF(AND(FORM_TRAINING[[#This Row],[Arrival date]:[Arrival date]]&lt;=AA$12,FORM_TRAINING[[#This Row],[Departure date]:[Departure date]]&gt;AA$12),"YES","NO"))</f>
        <v/>
      </c>
      <c r="AB28" s="33" t="str" cm="1">
        <f t="array" ref="AB28">IF(FORM_TRAINING[[#This Row],[Arrival date]:[Arrival date]]="","",IF(AND(FORM_TRAINING[[#This Row],[Arrival date]:[Arrival date]]&lt;=AB$12,FORM_TRAINING[[#This Row],[Departure date]:[Departure date]]&gt;AB$12),"YES","NO"))</f>
        <v/>
      </c>
      <c r="AC28" s="33"/>
      <c r="AD28" s="33" t="str" cm="1">
        <f t="array" ref="AD28">IF(FORM_TRAINING[[#This Row],[Room (03/02)]]="","",IFERROR(VLOOKUP(CONCATENATE(FORM_TRAINING[[#This Row],[Hotel]:[Hotel]],".",FORM_TRAINING[[#This Row],[Room (03/02)]]),SET!$AL$2:$AM$36,2,FALSE),"ND"))</f>
        <v/>
      </c>
      <c r="AE28" s="33" t="str" cm="1">
        <f t="array" ref="AE28">IF(FORM_TRAINING[[#This Row],[Room (04/02)]]="","",IFERROR(VLOOKUP(CONCATENATE(FORM_TRAINING[[#This Row],[Hotel]:[Hotel]],".",FORM_TRAINING[[#This Row],[Room (04/02)]]),SET!$AL$2:$AM$36,2,FALSE),"ND"))</f>
        <v/>
      </c>
      <c r="AF28" s="33" t="str" cm="1">
        <f t="array" ref="AF28">IF(FORM_TRAINING[[#This Row],[Room (05/02)]]="","",IFERROR(VLOOKUP(CONCATENATE(FORM_TRAINING[[#This Row],[Hotel]:[Hotel]],".",FORM_TRAINING[[#This Row],[Room (05/02)]]),SET!$AL$2:$AM$36,2,FALSE),"ND"))</f>
        <v/>
      </c>
      <c r="AG28" s="33" t="str" cm="1">
        <f t="array" ref="AG28">IF(FORM_TRAINING[[#This Row],[Room (06/02)2]]="","",IFERROR(VLOOKUP(CONCATENATE(FORM_TRAINING[[#This Row],[Hotel]:[Hotel]],".",FORM_TRAINING[[#This Row],[Room (06/02)2]]),SET!$AL$2:$AM$36,2,FALSE),"ND"))</f>
        <v/>
      </c>
    </row>
    <row r="29" spans="2:33">
      <c r="B29" s="2" t="str">
        <f>IF(FORM_TRAINING[[#This Row],[Title]]="","",IF(OR(FORM_TRAINING[[#This Row],[Tranning camp ?]]="",AND(FORM_TRAINING[[#This Row],[Hotel]]="",FORM_TRAINING[[#This Row],[Tranning camp ?]]="")),"O",IF(COUNTIF(AE29:AH29,"ND")&gt;0.5,"R",IF((COUNTIF(FORM_TRAINING[[#This Row],[Room (03/02)]],"")+COUNTIF(FORM_TRAINING[[#This Row],[Room (04/02)]],"")+COUNTIF(FORM_TRAINING[[#This Row],[Room (05/02)]],"")+COUNTIF(FORM_TRAINING[[#This Row],[Room (06/02)2]],""))=COUNTIF(Y29:AB29,"NO"),"G","R"))))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2" t="str">
        <f>IF(FORM_GEN[[#This Row],[Function]]="","",FORM_GEN[[#This Row],[Function]])</f>
        <v/>
      </c>
      <c r="H29" s="13" t="str">
        <f>IF(FORM_GEN[[#This Row],[Arrival date]]="","",FORM_GEN[[#This Row],[Arrival date]])</f>
        <v/>
      </c>
      <c r="I29" s="13" t="str">
        <f>IF(FORM_GEN[[#This Row],[Departure date]]="","",FORM_GEN[[#This Row],[Departure date]])</f>
        <v/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"/>
      <c r="Y29" s="33" t="str" cm="1">
        <f t="array" ref="Y29">IF(FORM_TRAINING[[#This Row],[Arrival date]:[Arrival date]]="","",IF(AND(FORM_TRAINING[[#This Row],[Arrival date]:[Arrival date]]&lt;=Y$12,FORM_TRAINING[[#This Row],[Departure date]:[Departure date]]&gt;Y$12),"YES","NO"))</f>
        <v/>
      </c>
      <c r="Z29" s="33" t="str" cm="1">
        <f t="array" ref="Z29">IF(FORM_TRAINING[[#This Row],[Arrival date]:[Arrival date]]="","",IF(AND(FORM_TRAINING[[#This Row],[Arrival date]:[Arrival date]]&lt;=Z$12,FORM_TRAINING[[#This Row],[Departure date]:[Departure date]]&gt;Z$12),"YES","NO"))</f>
        <v/>
      </c>
      <c r="AA29" s="33" t="str" cm="1">
        <f t="array" ref="AA29">IF(FORM_TRAINING[[#This Row],[Arrival date]:[Arrival date]]="","",IF(AND(FORM_TRAINING[[#This Row],[Arrival date]:[Arrival date]]&lt;=AA$12,FORM_TRAINING[[#This Row],[Departure date]:[Departure date]]&gt;AA$12),"YES","NO"))</f>
        <v/>
      </c>
      <c r="AB29" s="33" t="str" cm="1">
        <f t="array" ref="AB29">IF(FORM_TRAINING[[#This Row],[Arrival date]:[Arrival date]]="","",IF(AND(FORM_TRAINING[[#This Row],[Arrival date]:[Arrival date]]&lt;=AB$12,FORM_TRAINING[[#This Row],[Departure date]:[Departure date]]&gt;AB$12),"YES","NO"))</f>
        <v/>
      </c>
      <c r="AC29" s="33"/>
      <c r="AD29" s="33" t="str" cm="1">
        <f t="array" ref="AD29">IF(FORM_TRAINING[[#This Row],[Room (03/02)]]="","",IFERROR(VLOOKUP(CONCATENATE(FORM_TRAINING[[#This Row],[Hotel]:[Hotel]],".",FORM_TRAINING[[#This Row],[Room (03/02)]]),SET!$AL$2:$AM$36,2,FALSE),"ND"))</f>
        <v/>
      </c>
      <c r="AE29" s="33" t="str" cm="1">
        <f t="array" ref="AE29">IF(FORM_TRAINING[[#This Row],[Room (04/02)]]="","",IFERROR(VLOOKUP(CONCATENATE(FORM_TRAINING[[#This Row],[Hotel]:[Hotel]],".",FORM_TRAINING[[#This Row],[Room (04/02)]]),SET!$AL$2:$AM$36,2,FALSE),"ND"))</f>
        <v/>
      </c>
      <c r="AF29" s="33" t="str" cm="1">
        <f t="array" ref="AF29">IF(FORM_TRAINING[[#This Row],[Room (05/02)]]="","",IFERROR(VLOOKUP(CONCATENATE(FORM_TRAINING[[#This Row],[Hotel]:[Hotel]],".",FORM_TRAINING[[#This Row],[Room (05/02)]]),SET!$AL$2:$AM$36,2,FALSE),"ND"))</f>
        <v/>
      </c>
      <c r="AG29" s="33" t="str" cm="1">
        <f t="array" ref="AG29">IF(FORM_TRAINING[[#This Row],[Room (06/02)2]]="","",IFERROR(VLOOKUP(CONCATENATE(FORM_TRAINING[[#This Row],[Hotel]:[Hotel]],".",FORM_TRAINING[[#This Row],[Room (06/02)2]]),SET!$AL$2:$AM$36,2,FALSE),"ND"))</f>
        <v/>
      </c>
    </row>
    <row r="30" spans="2:33">
      <c r="B30" s="2" t="str">
        <f>IF(FORM_TRAINING[[#This Row],[Title]]="","",IF(OR(FORM_TRAINING[[#This Row],[Tranning camp ?]]="",AND(FORM_TRAINING[[#This Row],[Hotel]]="",FORM_TRAINING[[#This Row],[Tranning camp ?]]="")),"O",IF(COUNTIF(AE30:AH30,"ND")&gt;0.5,"R",IF((COUNTIF(FORM_TRAINING[[#This Row],[Room (03/02)]],"")+COUNTIF(FORM_TRAINING[[#This Row],[Room (04/02)]],"")+COUNTIF(FORM_TRAINING[[#This Row],[Room (05/02)]],"")+COUNTIF(FORM_TRAINING[[#This Row],[Room (06/02)2]],""))=COUNTIF(Y30:AB30,"NO"),"G","R"))))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2" t="str">
        <f>IF(FORM_GEN[[#This Row],[Function]]="","",FORM_GEN[[#This Row],[Function]])</f>
        <v/>
      </c>
      <c r="H30" s="13" t="str">
        <f>IF(FORM_GEN[[#This Row],[Arrival date]]="","",FORM_GEN[[#This Row],[Arrival date]])</f>
        <v/>
      </c>
      <c r="I30" s="13" t="str">
        <f>IF(FORM_GEN[[#This Row],[Departure date]]="","",FORM_GEN[[#This Row],[Departure date]])</f>
        <v/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33" t="str" cm="1">
        <f t="array" ref="Y30">IF(FORM_TRAINING[[#This Row],[Arrival date]:[Arrival date]]="","",IF(AND(FORM_TRAINING[[#This Row],[Arrival date]:[Arrival date]]&lt;=Y$12,FORM_TRAINING[[#This Row],[Departure date]:[Departure date]]&gt;Y$12),"YES","NO"))</f>
        <v/>
      </c>
      <c r="Z30" s="33" t="str" cm="1">
        <f t="array" ref="Z30">IF(FORM_TRAINING[[#This Row],[Arrival date]:[Arrival date]]="","",IF(AND(FORM_TRAINING[[#This Row],[Arrival date]:[Arrival date]]&lt;=Z$12,FORM_TRAINING[[#This Row],[Departure date]:[Departure date]]&gt;Z$12),"YES","NO"))</f>
        <v/>
      </c>
      <c r="AA30" s="33" t="str" cm="1">
        <f t="array" ref="AA30">IF(FORM_TRAINING[[#This Row],[Arrival date]:[Arrival date]]="","",IF(AND(FORM_TRAINING[[#This Row],[Arrival date]:[Arrival date]]&lt;=AA$12,FORM_TRAINING[[#This Row],[Departure date]:[Departure date]]&gt;AA$12),"YES","NO"))</f>
        <v/>
      </c>
      <c r="AB30" s="33" t="str" cm="1">
        <f t="array" ref="AB30">IF(FORM_TRAINING[[#This Row],[Arrival date]:[Arrival date]]="","",IF(AND(FORM_TRAINING[[#This Row],[Arrival date]:[Arrival date]]&lt;=AB$12,FORM_TRAINING[[#This Row],[Departure date]:[Departure date]]&gt;AB$12),"YES","NO"))</f>
        <v/>
      </c>
      <c r="AC30" s="33"/>
      <c r="AD30" s="33" t="str" cm="1">
        <f t="array" ref="AD30">IF(FORM_TRAINING[[#This Row],[Room (03/02)]]="","",IFERROR(VLOOKUP(CONCATENATE(FORM_TRAINING[[#This Row],[Hotel]:[Hotel]],".",FORM_TRAINING[[#This Row],[Room (03/02)]]),SET!$AL$2:$AM$36,2,FALSE),"ND"))</f>
        <v/>
      </c>
      <c r="AE30" s="33" t="str" cm="1">
        <f t="array" ref="AE30">IF(FORM_TRAINING[[#This Row],[Room (04/02)]]="","",IFERROR(VLOOKUP(CONCATENATE(FORM_TRAINING[[#This Row],[Hotel]:[Hotel]],".",FORM_TRAINING[[#This Row],[Room (04/02)]]),SET!$AL$2:$AM$36,2,FALSE),"ND"))</f>
        <v/>
      </c>
      <c r="AF30" s="33" t="str" cm="1">
        <f t="array" ref="AF30">IF(FORM_TRAINING[[#This Row],[Room (05/02)]]="","",IFERROR(VLOOKUP(CONCATENATE(FORM_TRAINING[[#This Row],[Hotel]:[Hotel]],".",FORM_TRAINING[[#This Row],[Room (05/02)]]),SET!$AL$2:$AM$36,2,FALSE),"ND"))</f>
        <v/>
      </c>
      <c r="AG30" s="33" t="str" cm="1">
        <f t="array" ref="AG30">IF(FORM_TRAINING[[#This Row],[Room (06/02)2]]="","",IFERROR(VLOOKUP(CONCATENATE(FORM_TRAINING[[#This Row],[Hotel]:[Hotel]],".",FORM_TRAINING[[#This Row],[Room (06/02)2]]),SET!$AL$2:$AM$36,2,FALSE),"ND"))</f>
        <v/>
      </c>
    </row>
    <row r="31" spans="2:33">
      <c r="B31" s="2" t="str">
        <f>IF(FORM_TRAINING[[#This Row],[Title]]="","",IF(OR(FORM_TRAINING[[#This Row],[Tranning camp ?]]="",AND(FORM_TRAINING[[#This Row],[Hotel]]="",FORM_TRAINING[[#This Row],[Tranning camp ?]]="")),"O",IF(COUNTIF(AE31:AH31,"ND")&gt;0.5,"R",IF((COUNTIF(FORM_TRAINING[[#This Row],[Room (03/02)]],"")+COUNTIF(FORM_TRAINING[[#This Row],[Room (04/02)]],"")+COUNTIF(FORM_TRAINING[[#This Row],[Room (05/02)]],"")+COUNTIF(FORM_TRAINING[[#This Row],[Room (06/02)2]],""))=COUNTIF(Y31:AB31,"NO"),"G","R"))))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2" t="str">
        <f>IF(FORM_GEN[[#This Row],[Function]]="","",FORM_GEN[[#This Row],[Function]])</f>
        <v/>
      </c>
      <c r="H31" s="13" t="str">
        <f>IF(FORM_GEN[[#This Row],[Arrival date]]="","",FORM_GEN[[#This Row],[Arrival date]])</f>
        <v/>
      </c>
      <c r="I31" s="13" t="str">
        <f>IF(FORM_GEN[[#This Row],[Departure date]]="","",FORM_GEN[[#This Row],[Departure date]])</f>
        <v/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4"/>
      <c r="Y31" s="33" t="str" cm="1">
        <f t="array" ref="Y31">IF(FORM_TRAINING[[#This Row],[Arrival date]:[Arrival date]]="","",IF(AND(FORM_TRAINING[[#This Row],[Arrival date]:[Arrival date]]&lt;=Y$12,FORM_TRAINING[[#This Row],[Departure date]:[Departure date]]&gt;Y$12),"YES","NO"))</f>
        <v/>
      </c>
      <c r="Z31" s="33" t="str" cm="1">
        <f t="array" ref="Z31">IF(FORM_TRAINING[[#This Row],[Arrival date]:[Arrival date]]="","",IF(AND(FORM_TRAINING[[#This Row],[Arrival date]:[Arrival date]]&lt;=Z$12,FORM_TRAINING[[#This Row],[Departure date]:[Departure date]]&gt;Z$12),"YES","NO"))</f>
        <v/>
      </c>
      <c r="AA31" s="33" t="str" cm="1">
        <f t="array" ref="AA31">IF(FORM_TRAINING[[#This Row],[Arrival date]:[Arrival date]]="","",IF(AND(FORM_TRAINING[[#This Row],[Arrival date]:[Arrival date]]&lt;=AA$12,FORM_TRAINING[[#This Row],[Departure date]:[Departure date]]&gt;AA$12),"YES","NO"))</f>
        <v/>
      </c>
      <c r="AB31" s="33" t="str" cm="1">
        <f t="array" ref="AB31">IF(FORM_TRAINING[[#This Row],[Arrival date]:[Arrival date]]="","",IF(AND(FORM_TRAINING[[#This Row],[Arrival date]:[Arrival date]]&lt;=AB$12,FORM_TRAINING[[#This Row],[Departure date]:[Departure date]]&gt;AB$12),"YES","NO"))</f>
        <v/>
      </c>
      <c r="AC31" s="33"/>
      <c r="AD31" s="33" t="str" cm="1">
        <f t="array" ref="AD31">IF(FORM_TRAINING[[#This Row],[Room (03/02)]]="","",IFERROR(VLOOKUP(CONCATENATE(FORM_TRAINING[[#This Row],[Hotel]:[Hotel]],".",FORM_TRAINING[[#This Row],[Room (03/02)]]),SET!$AL$2:$AM$36,2,FALSE),"ND"))</f>
        <v/>
      </c>
      <c r="AE31" s="33" t="str" cm="1">
        <f t="array" ref="AE31">IF(FORM_TRAINING[[#This Row],[Room (04/02)]]="","",IFERROR(VLOOKUP(CONCATENATE(FORM_TRAINING[[#This Row],[Hotel]:[Hotel]],".",FORM_TRAINING[[#This Row],[Room (04/02)]]),SET!$AL$2:$AM$36,2,FALSE),"ND"))</f>
        <v/>
      </c>
      <c r="AF31" s="33" t="str" cm="1">
        <f t="array" ref="AF31">IF(FORM_TRAINING[[#This Row],[Room (05/02)]]="","",IFERROR(VLOOKUP(CONCATENATE(FORM_TRAINING[[#This Row],[Hotel]:[Hotel]],".",FORM_TRAINING[[#This Row],[Room (05/02)]]),SET!$AL$2:$AM$36,2,FALSE),"ND"))</f>
        <v/>
      </c>
      <c r="AG31" s="33" t="str" cm="1">
        <f t="array" ref="AG31">IF(FORM_TRAINING[[#This Row],[Room (06/02)2]]="","",IFERROR(VLOOKUP(CONCATENATE(FORM_TRAINING[[#This Row],[Hotel]:[Hotel]],".",FORM_TRAINING[[#This Row],[Room (06/02)2]]),SET!$AL$2:$AM$36,2,FALSE),"ND"))</f>
        <v/>
      </c>
    </row>
    <row r="32" spans="2:33">
      <c r="B32" s="2" t="str">
        <f>IF(FORM_TRAINING[[#This Row],[Title]]="","",IF(OR(FORM_TRAINING[[#This Row],[Tranning camp ?]]="",AND(FORM_TRAINING[[#This Row],[Hotel]]="",FORM_TRAINING[[#This Row],[Tranning camp ?]]="")),"O",IF(COUNTIF(AE32:AH32,"ND")&gt;0.5,"R",IF((COUNTIF(FORM_TRAINING[[#This Row],[Room (03/02)]],"")+COUNTIF(FORM_TRAINING[[#This Row],[Room (04/02)]],"")+COUNTIF(FORM_TRAINING[[#This Row],[Room (05/02)]],"")+COUNTIF(FORM_TRAINING[[#This Row],[Room (06/02)2]],""))=COUNTIF(Y32:AB32,"NO"),"G","R"))))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2" t="str">
        <f>IF(FORM_GEN[[#This Row],[Function]]="","",FORM_GEN[[#This Row],[Function]])</f>
        <v/>
      </c>
      <c r="H32" s="13" t="str">
        <f>IF(FORM_GEN[[#This Row],[Arrival date]]="","",FORM_GEN[[#This Row],[Arrival date]])</f>
        <v/>
      </c>
      <c r="I32" s="13" t="str">
        <f>IF(FORM_GEN[[#This Row],[Departure date]]="","",FORM_GEN[[#This Row],[Departure date]])</f>
        <v/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4"/>
      <c r="Y32" s="33" t="str" cm="1">
        <f t="array" ref="Y32">IF(FORM_TRAINING[[#This Row],[Arrival date]:[Arrival date]]="","",IF(AND(FORM_TRAINING[[#This Row],[Arrival date]:[Arrival date]]&lt;=Y$12,FORM_TRAINING[[#This Row],[Departure date]:[Departure date]]&gt;Y$12),"YES","NO"))</f>
        <v/>
      </c>
      <c r="Z32" s="33" t="str" cm="1">
        <f t="array" ref="Z32">IF(FORM_TRAINING[[#This Row],[Arrival date]:[Arrival date]]="","",IF(AND(FORM_TRAINING[[#This Row],[Arrival date]:[Arrival date]]&lt;=Z$12,FORM_TRAINING[[#This Row],[Departure date]:[Departure date]]&gt;Z$12),"YES","NO"))</f>
        <v/>
      </c>
      <c r="AA32" s="33" t="str" cm="1">
        <f t="array" ref="AA32">IF(FORM_TRAINING[[#This Row],[Arrival date]:[Arrival date]]="","",IF(AND(FORM_TRAINING[[#This Row],[Arrival date]:[Arrival date]]&lt;=AA$12,FORM_TRAINING[[#This Row],[Departure date]:[Departure date]]&gt;AA$12),"YES","NO"))</f>
        <v/>
      </c>
      <c r="AB32" s="33" t="str" cm="1">
        <f t="array" ref="AB32">IF(FORM_TRAINING[[#This Row],[Arrival date]:[Arrival date]]="","",IF(AND(FORM_TRAINING[[#This Row],[Arrival date]:[Arrival date]]&lt;=AB$12,FORM_TRAINING[[#This Row],[Departure date]:[Departure date]]&gt;AB$12),"YES","NO"))</f>
        <v/>
      </c>
      <c r="AC32" s="33"/>
      <c r="AD32" s="33" t="str" cm="1">
        <f t="array" ref="AD32">IF(FORM_TRAINING[[#This Row],[Room (03/02)]]="","",IFERROR(VLOOKUP(CONCATENATE(FORM_TRAINING[[#This Row],[Hotel]:[Hotel]],".",FORM_TRAINING[[#This Row],[Room (03/02)]]),SET!$AL$2:$AM$36,2,FALSE),"ND"))</f>
        <v/>
      </c>
      <c r="AE32" s="33" t="str" cm="1">
        <f t="array" ref="AE32">IF(FORM_TRAINING[[#This Row],[Room (04/02)]]="","",IFERROR(VLOOKUP(CONCATENATE(FORM_TRAINING[[#This Row],[Hotel]:[Hotel]],".",FORM_TRAINING[[#This Row],[Room (04/02)]]),SET!$AL$2:$AM$36,2,FALSE),"ND"))</f>
        <v/>
      </c>
      <c r="AF32" s="33" t="str" cm="1">
        <f t="array" ref="AF32">IF(FORM_TRAINING[[#This Row],[Room (05/02)]]="","",IFERROR(VLOOKUP(CONCATENATE(FORM_TRAINING[[#This Row],[Hotel]:[Hotel]],".",FORM_TRAINING[[#This Row],[Room (05/02)]]),SET!$AL$2:$AM$36,2,FALSE),"ND"))</f>
        <v/>
      </c>
      <c r="AG32" s="33" t="str" cm="1">
        <f t="array" ref="AG32">IF(FORM_TRAINING[[#This Row],[Room (06/02)2]]="","",IFERROR(VLOOKUP(CONCATENATE(FORM_TRAINING[[#This Row],[Hotel]:[Hotel]],".",FORM_TRAINING[[#This Row],[Room (06/02)2]]),SET!$AL$2:$AM$36,2,FALSE),"ND"))</f>
        <v/>
      </c>
    </row>
    <row r="33" spans="2:33">
      <c r="B33" s="2" t="str">
        <f>IF(FORM_TRAINING[[#This Row],[Title]]="","",IF(OR(FORM_TRAINING[[#This Row],[Tranning camp ?]]="",AND(FORM_TRAINING[[#This Row],[Hotel]]="",FORM_TRAINING[[#This Row],[Tranning camp ?]]="")),"O",IF(COUNTIF(AE33:AH33,"ND")&gt;0.5,"R",IF((COUNTIF(FORM_TRAINING[[#This Row],[Room (03/02)]],"")+COUNTIF(FORM_TRAINING[[#This Row],[Room (04/02)]],"")+COUNTIF(FORM_TRAINING[[#This Row],[Room (05/02)]],"")+COUNTIF(FORM_TRAINING[[#This Row],[Room (06/02)2]],""))=COUNTIF(Y33:AB33,"NO"),"G","R"))))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2" t="str">
        <f>IF(FORM_GEN[[#This Row],[Function]]="","",FORM_GEN[[#This Row],[Function]])</f>
        <v/>
      </c>
      <c r="H33" s="13" t="str">
        <f>IF(FORM_GEN[[#This Row],[Arrival date]]="","",FORM_GEN[[#This Row],[Arrival date]])</f>
        <v/>
      </c>
      <c r="I33" s="13" t="str">
        <f>IF(FORM_GEN[[#This Row],[Departure date]]="","",FORM_GEN[[#This Row],[Departure date]])</f>
        <v/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4"/>
      <c r="Y33" s="33" t="str" cm="1">
        <f t="array" ref="Y33">IF(FORM_TRAINING[[#This Row],[Arrival date]:[Arrival date]]="","",IF(AND(FORM_TRAINING[[#This Row],[Arrival date]:[Arrival date]]&lt;=Y$12,FORM_TRAINING[[#This Row],[Departure date]:[Departure date]]&gt;Y$12),"YES","NO"))</f>
        <v/>
      </c>
      <c r="Z33" s="33" t="str" cm="1">
        <f t="array" ref="Z33">IF(FORM_TRAINING[[#This Row],[Arrival date]:[Arrival date]]="","",IF(AND(FORM_TRAINING[[#This Row],[Arrival date]:[Arrival date]]&lt;=Z$12,FORM_TRAINING[[#This Row],[Departure date]:[Departure date]]&gt;Z$12),"YES","NO"))</f>
        <v/>
      </c>
      <c r="AA33" s="33" t="str" cm="1">
        <f t="array" ref="AA33">IF(FORM_TRAINING[[#This Row],[Arrival date]:[Arrival date]]="","",IF(AND(FORM_TRAINING[[#This Row],[Arrival date]:[Arrival date]]&lt;=AA$12,FORM_TRAINING[[#This Row],[Departure date]:[Departure date]]&gt;AA$12),"YES","NO"))</f>
        <v/>
      </c>
      <c r="AB33" s="33" t="str" cm="1">
        <f t="array" ref="AB33">IF(FORM_TRAINING[[#This Row],[Arrival date]:[Arrival date]]="","",IF(AND(FORM_TRAINING[[#This Row],[Arrival date]:[Arrival date]]&lt;=AB$12,FORM_TRAINING[[#This Row],[Departure date]:[Departure date]]&gt;AB$12),"YES","NO"))</f>
        <v/>
      </c>
      <c r="AC33" s="33"/>
      <c r="AD33" s="33" t="str" cm="1">
        <f t="array" ref="AD33">IF(FORM_TRAINING[[#This Row],[Room (03/02)]]="","",IFERROR(VLOOKUP(CONCATENATE(FORM_TRAINING[[#This Row],[Hotel]:[Hotel]],".",FORM_TRAINING[[#This Row],[Room (03/02)]]),SET!$AL$2:$AM$36,2,FALSE),"ND"))</f>
        <v/>
      </c>
      <c r="AE33" s="33" t="str" cm="1">
        <f t="array" ref="AE33">IF(FORM_TRAINING[[#This Row],[Room (04/02)]]="","",IFERROR(VLOOKUP(CONCATENATE(FORM_TRAINING[[#This Row],[Hotel]:[Hotel]],".",FORM_TRAINING[[#This Row],[Room (04/02)]]),SET!$AL$2:$AM$36,2,FALSE),"ND"))</f>
        <v/>
      </c>
      <c r="AF33" s="33" t="str" cm="1">
        <f t="array" ref="AF33">IF(FORM_TRAINING[[#This Row],[Room (05/02)]]="","",IFERROR(VLOOKUP(CONCATENATE(FORM_TRAINING[[#This Row],[Hotel]:[Hotel]],".",FORM_TRAINING[[#This Row],[Room (05/02)]]),SET!$AL$2:$AM$36,2,FALSE),"ND"))</f>
        <v/>
      </c>
      <c r="AG33" s="33" t="str" cm="1">
        <f t="array" ref="AG33">IF(FORM_TRAINING[[#This Row],[Room (06/02)2]]="","",IFERROR(VLOOKUP(CONCATENATE(FORM_TRAINING[[#This Row],[Hotel]:[Hotel]],".",FORM_TRAINING[[#This Row],[Room (06/02)2]]),SET!$AL$2:$AM$36,2,FALSE),"ND"))</f>
        <v/>
      </c>
    </row>
    <row r="34" spans="2:33">
      <c r="B34" s="2" t="str">
        <f>IF(FORM_TRAINING[[#This Row],[Title]]="","",IF(OR(FORM_TRAINING[[#This Row],[Tranning camp ?]]="",AND(FORM_TRAINING[[#This Row],[Hotel]]="",FORM_TRAINING[[#This Row],[Tranning camp ?]]="")),"O",IF(COUNTIF(AE34:AH34,"ND")&gt;0.5,"R",IF((COUNTIF(FORM_TRAINING[[#This Row],[Room (03/02)]],"")+COUNTIF(FORM_TRAINING[[#This Row],[Room (04/02)]],"")+COUNTIF(FORM_TRAINING[[#This Row],[Room (05/02)]],"")+COUNTIF(FORM_TRAINING[[#This Row],[Room (06/02)2]],""))=COUNTIF(Y34:AB34,"NO"),"G","R"))))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2" t="str">
        <f>IF(FORM_GEN[[#This Row],[Function]]="","",FORM_GEN[[#This Row],[Function]])</f>
        <v/>
      </c>
      <c r="H34" s="13" t="str">
        <f>IF(FORM_GEN[[#This Row],[Arrival date]]="","",FORM_GEN[[#This Row],[Arrival date]])</f>
        <v/>
      </c>
      <c r="I34" s="13" t="str">
        <f>IF(FORM_GEN[[#This Row],[Departure date]]="","",FORM_GEN[[#This Row],[Departure date]])</f>
        <v/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4"/>
      <c r="Y34" s="33" t="str" cm="1">
        <f t="array" ref="Y34">IF(FORM_TRAINING[[#This Row],[Arrival date]:[Arrival date]]="","",IF(AND(FORM_TRAINING[[#This Row],[Arrival date]:[Arrival date]]&lt;=Y$12,FORM_TRAINING[[#This Row],[Departure date]:[Departure date]]&gt;Y$12),"YES","NO"))</f>
        <v/>
      </c>
      <c r="Z34" s="33" t="str" cm="1">
        <f t="array" ref="Z34">IF(FORM_TRAINING[[#This Row],[Arrival date]:[Arrival date]]="","",IF(AND(FORM_TRAINING[[#This Row],[Arrival date]:[Arrival date]]&lt;=Z$12,FORM_TRAINING[[#This Row],[Departure date]:[Departure date]]&gt;Z$12),"YES","NO"))</f>
        <v/>
      </c>
      <c r="AA34" s="33" t="str" cm="1">
        <f t="array" ref="AA34">IF(FORM_TRAINING[[#This Row],[Arrival date]:[Arrival date]]="","",IF(AND(FORM_TRAINING[[#This Row],[Arrival date]:[Arrival date]]&lt;=AA$12,FORM_TRAINING[[#This Row],[Departure date]:[Departure date]]&gt;AA$12),"YES","NO"))</f>
        <v/>
      </c>
      <c r="AB34" s="33" t="str" cm="1">
        <f t="array" ref="AB34">IF(FORM_TRAINING[[#This Row],[Arrival date]:[Arrival date]]="","",IF(AND(FORM_TRAINING[[#This Row],[Arrival date]:[Arrival date]]&lt;=AB$12,FORM_TRAINING[[#This Row],[Departure date]:[Departure date]]&gt;AB$12),"YES","NO"))</f>
        <v/>
      </c>
      <c r="AC34" s="33"/>
      <c r="AD34" s="33" t="str" cm="1">
        <f t="array" ref="AD34">IF(FORM_TRAINING[[#This Row],[Room (03/02)]]="","",IFERROR(VLOOKUP(CONCATENATE(FORM_TRAINING[[#This Row],[Hotel]:[Hotel]],".",FORM_TRAINING[[#This Row],[Room (03/02)]]),SET!$AL$2:$AM$36,2,FALSE),"ND"))</f>
        <v/>
      </c>
      <c r="AE34" s="33" t="str" cm="1">
        <f t="array" ref="AE34">IF(FORM_TRAINING[[#This Row],[Room (04/02)]]="","",IFERROR(VLOOKUP(CONCATENATE(FORM_TRAINING[[#This Row],[Hotel]:[Hotel]],".",FORM_TRAINING[[#This Row],[Room (04/02)]]),SET!$AL$2:$AM$36,2,FALSE),"ND"))</f>
        <v/>
      </c>
      <c r="AF34" s="33" t="str" cm="1">
        <f t="array" ref="AF34">IF(FORM_TRAINING[[#This Row],[Room (05/02)]]="","",IFERROR(VLOOKUP(CONCATENATE(FORM_TRAINING[[#This Row],[Hotel]:[Hotel]],".",FORM_TRAINING[[#This Row],[Room (05/02)]]),SET!$AL$2:$AM$36,2,FALSE),"ND"))</f>
        <v/>
      </c>
      <c r="AG34" s="33" t="str" cm="1">
        <f t="array" ref="AG34">IF(FORM_TRAINING[[#This Row],[Room (06/02)2]]="","",IFERROR(VLOOKUP(CONCATENATE(FORM_TRAINING[[#This Row],[Hotel]:[Hotel]],".",FORM_TRAINING[[#This Row],[Room (06/02)2]]),SET!$AL$2:$AM$36,2,FALSE),"ND"))</f>
        <v/>
      </c>
    </row>
    <row r="35" spans="2:33">
      <c r="B35" s="2" t="str">
        <f>IF(FORM_TRAINING[[#This Row],[Title]]="","",IF(OR(FORM_TRAINING[[#This Row],[Tranning camp ?]]="",AND(FORM_TRAINING[[#This Row],[Hotel]]="",FORM_TRAINING[[#This Row],[Tranning camp ?]]="")),"O",IF(COUNTIF(AE35:AH35,"ND")&gt;0.5,"R",IF((COUNTIF(FORM_TRAINING[[#This Row],[Room (03/02)]],"")+COUNTIF(FORM_TRAINING[[#This Row],[Room (04/02)]],"")+COUNTIF(FORM_TRAINING[[#This Row],[Room (05/02)]],"")+COUNTIF(FORM_TRAINING[[#This Row],[Room (06/02)2]],""))=COUNTIF(Y35:AB35,"NO"),"G","R"))))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2" t="str">
        <f>IF(FORM_GEN[[#This Row],[Function]]="","",FORM_GEN[[#This Row],[Function]])</f>
        <v/>
      </c>
      <c r="H35" s="13" t="str">
        <f>IF(FORM_GEN[[#This Row],[Arrival date]]="","",FORM_GEN[[#This Row],[Arrival date]])</f>
        <v/>
      </c>
      <c r="I35" s="13" t="str">
        <f>IF(FORM_GEN[[#This Row],[Departure date]]="","",FORM_GEN[[#This Row],[Departure date]])</f>
        <v/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4"/>
      <c r="Y35" s="33" t="str" cm="1">
        <f t="array" ref="Y35">IF(FORM_TRAINING[[#This Row],[Arrival date]:[Arrival date]]="","",IF(AND(FORM_TRAINING[[#This Row],[Arrival date]:[Arrival date]]&lt;=Y$12,FORM_TRAINING[[#This Row],[Departure date]:[Departure date]]&gt;Y$12),"YES","NO"))</f>
        <v/>
      </c>
      <c r="Z35" s="33" t="str" cm="1">
        <f t="array" ref="Z35">IF(FORM_TRAINING[[#This Row],[Arrival date]:[Arrival date]]="","",IF(AND(FORM_TRAINING[[#This Row],[Arrival date]:[Arrival date]]&lt;=Z$12,FORM_TRAINING[[#This Row],[Departure date]:[Departure date]]&gt;Z$12),"YES","NO"))</f>
        <v/>
      </c>
      <c r="AA35" s="33" t="str" cm="1">
        <f t="array" ref="AA35">IF(FORM_TRAINING[[#This Row],[Arrival date]:[Arrival date]]="","",IF(AND(FORM_TRAINING[[#This Row],[Arrival date]:[Arrival date]]&lt;=AA$12,FORM_TRAINING[[#This Row],[Departure date]:[Departure date]]&gt;AA$12),"YES","NO"))</f>
        <v/>
      </c>
      <c r="AB35" s="33" t="str" cm="1">
        <f t="array" ref="AB35">IF(FORM_TRAINING[[#This Row],[Arrival date]:[Arrival date]]="","",IF(AND(FORM_TRAINING[[#This Row],[Arrival date]:[Arrival date]]&lt;=AB$12,FORM_TRAINING[[#This Row],[Departure date]:[Departure date]]&gt;AB$12),"YES","NO"))</f>
        <v/>
      </c>
      <c r="AC35" s="33"/>
      <c r="AD35" s="33" t="str" cm="1">
        <f t="array" ref="AD35">IF(FORM_TRAINING[[#This Row],[Room (03/02)]]="","",IFERROR(VLOOKUP(CONCATENATE(FORM_TRAINING[[#This Row],[Hotel]:[Hotel]],".",FORM_TRAINING[[#This Row],[Room (03/02)]]),SET!$AL$2:$AM$36,2,FALSE),"ND"))</f>
        <v/>
      </c>
      <c r="AE35" s="33" t="str" cm="1">
        <f t="array" ref="AE35">IF(FORM_TRAINING[[#This Row],[Room (04/02)]]="","",IFERROR(VLOOKUP(CONCATENATE(FORM_TRAINING[[#This Row],[Hotel]:[Hotel]],".",FORM_TRAINING[[#This Row],[Room (04/02)]]),SET!$AL$2:$AM$36,2,FALSE),"ND"))</f>
        <v/>
      </c>
      <c r="AF35" s="33" t="str" cm="1">
        <f t="array" ref="AF35">IF(FORM_TRAINING[[#This Row],[Room (05/02)]]="","",IFERROR(VLOOKUP(CONCATENATE(FORM_TRAINING[[#This Row],[Hotel]:[Hotel]],".",FORM_TRAINING[[#This Row],[Room (05/02)]]),SET!$AL$2:$AM$36,2,FALSE),"ND"))</f>
        <v/>
      </c>
      <c r="AG35" s="33" t="str" cm="1">
        <f t="array" ref="AG35">IF(FORM_TRAINING[[#This Row],[Room (06/02)2]]="","",IFERROR(VLOOKUP(CONCATENATE(FORM_TRAINING[[#This Row],[Hotel]:[Hotel]],".",FORM_TRAINING[[#This Row],[Room (06/02)2]]),SET!$AL$2:$AM$36,2,FALSE),"ND"))</f>
        <v/>
      </c>
    </row>
    <row r="36" spans="2:33">
      <c r="B36" s="2" t="str">
        <f>IF(FORM_TRAINING[[#This Row],[Title]]="","",IF(OR(FORM_TRAINING[[#This Row],[Tranning camp ?]]="",AND(FORM_TRAINING[[#This Row],[Hotel]]="",FORM_TRAINING[[#This Row],[Tranning camp ?]]="")),"O",IF(COUNTIF(AE36:AH36,"ND")&gt;0.5,"R",IF((COUNTIF(FORM_TRAINING[[#This Row],[Room (03/02)]],"")+COUNTIF(FORM_TRAINING[[#This Row],[Room (04/02)]],"")+COUNTIF(FORM_TRAINING[[#This Row],[Room (05/02)]],"")+COUNTIF(FORM_TRAINING[[#This Row],[Room (06/02)2]],""))=COUNTIF(Y36:AB36,"NO"),"G","R"))))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2" t="str">
        <f>IF(FORM_GEN[[#This Row],[Function]]="","",FORM_GEN[[#This Row],[Function]])</f>
        <v/>
      </c>
      <c r="H36" s="13" t="str">
        <f>IF(FORM_GEN[[#This Row],[Arrival date]]="","",FORM_GEN[[#This Row],[Arrival date]])</f>
        <v/>
      </c>
      <c r="I36" s="13" t="str">
        <f>IF(FORM_GEN[[#This Row],[Departure date]]="","",FORM_GEN[[#This Row],[Departure date]])</f>
        <v/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4"/>
      <c r="Y36" s="33" t="str" cm="1">
        <f t="array" ref="Y36">IF(FORM_TRAINING[[#This Row],[Arrival date]:[Arrival date]]="","",IF(AND(FORM_TRAINING[[#This Row],[Arrival date]:[Arrival date]]&lt;=Y$12,FORM_TRAINING[[#This Row],[Departure date]:[Departure date]]&gt;Y$12),"YES","NO"))</f>
        <v/>
      </c>
      <c r="Z36" s="33" t="str" cm="1">
        <f t="array" ref="Z36">IF(FORM_TRAINING[[#This Row],[Arrival date]:[Arrival date]]="","",IF(AND(FORM_TRAINING[[#This Row],[Arrival date]:[Arrival date]]&lt;=Z$12,FORM_TRAINING[[#This Row],[Departure date]:[Departure date]]&gt;Z$12),"YES","NO"))</f>
        <v/>
      </c>
      <c r="AA36" s="33" t="str" cm="1">
        <f t="array" ref="AA36">IF(FORM_TRAINING[[#This Row],[Arrival date]:[Arrival date]]="","",IF(AND(FORM_TRAINING[[#This Row],[Arrival date]:[Arrival date]]&lt;=AA$12,FORM_TRAINING[[#This Row],[Departure date]:[Departure date]]&gt;AA$12),"YES","NO"))</f>
        <v/>
      </c>
      <c r="AB36" s="33" t="str" cm="1">
        <f t="array" ref="AB36">IF(FORM_TRAINING[[#This Row],[Arrival date]:[Arrival date]]="","",IF(AND(FORM_TRAINING[[#This Row],[Arrival date]:[Arrival date]]&lt;=AB$12,FORM_TRAINING[[#This Row],[Departure date]:[Departure date]]&gt;AB$12),"YES","NO"))</f>
        <v/>
      </c>
      <c r="AC36" s="33"/>
      <c r="AD36" s="33" t="str" cm="1">
        <f t="array" ref="AD36">IF(FORM_TRAINING[[#This Row],[Room (03/02)]]="","",IFERROR(VLOOKUP(CONCATENATE(FORM_TRAINING[[#This Row],[Hotel]:[Hotel]],".",FORM_TRAINING[[#This Row],[Room (03/02)]]),SET!$AL$2:$AM$36,2,FALSE),"ND"))</f>
        <v/>
      </c>
      <c r="AE36" s="33" t="str" cm="1">
        <f t="array" ref="AE36">IF(FORM_TRAINING[[#This Row],[Room (04/02)]]="","",IFERROR(VLOOKUP(CONCATENATE(FORM_TRAINING[[#This Row],[Hotel]:[Hotel]],".",FORM_TRAINING[[#This Row],[Room (04/02)]]),SET!$AL$2:$AM$36,2,FALSE),"ND"))</f>
        <v/>
      </c>
      <c r="AF36" s="33" t="str" cm="1">
        <f t="array" ref="AF36">IF(FORM_TRAINING[[#This Row],[Room (05/02)]]="","",IFERROR(VLOOKUP(CONCATENATE(FORM_TRAINING[[#This Row],[Hotel]:[Hotel]],".",FORM_TRAINING[[#This Row],[Room (05/02)]]),SET!$AL$2:$AM$36,2,FALSE),"ND"))</f>
        <v/>
      </c>
      <c r="AG36" s="33" t="str" cm="1">
        <f t="array" ref="AG36">IF(FORM_TRAINING[[#This Row],[Room (06/02)2]]="","",IFERROR(VLOOKUP(CONCATENATE(FORM_TRAINING[[#This Row],[Hotel]:[Hotel]],".",FORM_TRAINING[[#This Row],[Room (06/02)2]]),SET!$AL$2:$AM$36,2,FALSE),"ND"))</f>
        <v/>
      </c>
    </row>
    <row r="37" spans="2:33">
      <c r="B37" s="2" t="str">
        <f>IF(FORM_TRAINING[[#This Row],[Title]]="","",IF(OR(FORM_TRAINING[[#This Row],[Tranning camp ?]]="",AND(FORM_TRAINING[[#This Row],[Hotel]]="",FORM_TRAINING[[#This Row],[Tranning camp ?]]="")),"O",IF(COUNTIF(AE37:AH37,"ND")&gt;0.5,"R",IF((COUNTIF(FORM_TRAINING[[#This Row],[Room (03/02)]],"")+COUNTIF(FORM_TRAINING[[#This Row],[Room (04/02)]],"")+COUNTIF(FORM_TRAINING[[#This Row],[Room (05/02)]],"")+COUNTIF(FORM_TRAINING[[#This Row],[Room (06/02)2]],""))=COUNTIF(Y37:AB37,"NO"),"G","R"))))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2" t="str">
        <f>IF(FORM_GEN[[#This Row],[Function]]="","",FORM_GEN[[#This Row],[Function]])</f>
        <v/>
      </c>
      <c r="H37" s="13" t="str">
        <f>IF(FORM_GEN[[#This Row],[Arrival date]]="","",FORM_GEN[[#This Row],[Arrival date]])</f>
        <v/>
      </c>
      <c r="I37" s="13" t="str">
        <f>IF(FORM_GEN[[#This Row],[Departure date]]="","",FORM_GEN[[#This Row],[Departure date]])</f>
        <v/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4"/>
      <c r="Y37" s="33" t="str" cm="1">
        <f t="array" ref="Y37">IF(FORM_TRAINING[[#This Row],[Arrival date]:[Arrival date]]="","",IF(AND(FORM_TRAINING[[#This Row],[Arrival date]:[Arrival date]]&lt;=Y$12,FORM_TRAINING[[#This Row],[Departure date]:[Departure date]]&gt;Y$12),"YES","NO"))</f>
        <v/>
      </c>
      <c r="Z37" s="33" t="str" cm="1">
        <f t="array" ref="Z37">IF(FORM_TRAINING[[#This Row],[Arrival date]:[Arrival date]]="","",IF(AND(FORM_TRAINING[[#This Row],[Arrival date]:[Arrival date]]&lt;=Z$12,FORM_TRAINING[[#This Row],[Departure date]:[Departure date]]&gt;Z$12),"YES","NO"))</f>
        <v/>
      </c>
      <c r="AA37" s="33" t="str" cm="1">
        <f t="array" ref="AA37">IF(FORM_TRAINING[[#This Row],[Arrival date]:[Arrival date]]="","",IF(AND(FORM_TRAINING[[#This Row],[Arrival date]:[Arrival date]]&lt;=AA$12,FORM_TRAINING[[#This Row],[Departure date]:[Departure date]]&gt;AA$12),"YES","NO"))</f>
        <v/>
      </c>
      <c r="AB37" s="33" t="str" cm="1">
        <f t="array" ref="AB37">IF(FORM_TRAINING[[#This Row],[Arrival date]:[Arrival date]]="","",IF(AND(FORM_TRAINING[[#This Row],[Arrival date]:[Arrival date]]&lt;=AB$12,FORM_TRAINING[[#This Row],[Departure date]:[Departure date]]&gt;AB$12),"YES","NO"))</f>
        <v/>
      </c>
      <c r="AC37" s="33"/>
      <c r="AD37" s="33" t="str" cm="1">
        <f t="array" ref="AD37">IF(FORM_TRAINING[[#This Row],[Room (03/02)]]="","",IFERROR(VLOOKUP(CONCATENATE(FORM_TRAINING[[#This Row],[Hotel]:[Hotel]],".",FORM_TRAINING[[#This Row],[Room (03/02)]]),SET!$AL$2:$AM$36,2,FALSE),"ND"))</f>
        <v/>
      </c>
      <c r="AE37" s="33" t="str" cm="1">
        <f t="array" ref="AE37">IF(FORM_TRAINING[[#This Row],[Room (04/02)]]="","",IFERROR(VLOOKUP(CONCATENATE(FORM_TRAINING[[#This Row],[Hotel]:[Hotel]],".",FORM_TRAINING[[#This Row],[Room (04/02)]]),SET!$AL$2:$AM$36,2,FALSE),"ND"))</f>
        <v/>
      </c>
      <c r="AF37" s="33" t="str" cm="1">
        <f t="array" ref="AF37">IF(FORM_TRAINING[[#This Row],[Room (05/02)]]="","",IFERROR(VLOOKUP(CONCATENATE(FORM_TRAINING[[#This Row],[Hotel]:[Hotel]],".",FORM_TRAINING[[#This Row],[Room (05/02)]]),SET!$AL$2:$AM$36,2,FALSE),"ND"))</f>
        <v/>
      </c>
      <c r="AG37" s="33" t="str" cm="1">
        <f t="array" ref="AG37">IF(FORM_TRAINING[[#This Row],[Room (06/02)2]]="","",IFERROR(VLOOKUP(CONCATENATE(FORM_TRAINING[[#This Row],[Hotel]:[Hotel]],".",FORM_TRAINING[[#This Row],[Room (06/02)2]]),SET!$AL$2:$AM$36,2,FALSE),"ND"))</f>
        <v/>
      </c>
    </row>
    <row r="38" spans="2:33">
      <c r="B38" s="2" t="str">
        <f>IF(FORM_TRAINING[[#This Row],[Title]]="","",IF(OR(FORM_TRAINING[[#This Row],[Tranning camp ?]]="",AND(FORM_TRAINING[[#This Row],[Hotel]]="",FORM_TRAINING[[#This Row],[Tranning camp ?]]="")),"O",IF(COUNTIF(AE38:AH38,"ND")&gt;0.5,"R",IF((COUNTIF(FORM_TRAINING[[#This Row],[Room (03/02)]],"")+COUNTIF(FORM_TRAINING[[#This Row],[Room (04/02)]],"")+COUNTIF(FORM_TRAINING[[#This Row],[Room (05/02)]],"")+COUNTIF(FORM_TRAINING[[#This Row],[Room (06/02)2]],""))=COUNTIF(Y38:AB38,"NO"),"G","R"))))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2" t="str">
        <f>IF(FORM_GEN[[#This Row],[Function]]="","",FORM_GEN[[#This Row],[Function]])</f>
        <v/>
      </c>
      <c r="H38" s="13" t="str">
        <f>IF(FORM_GEN[[#This Row],[Arrival date]]="","",FORM_GEN[[#This Row],[Arrival date]])</f>
        <v/>
      </c>
      <c r="I38" s="13" t="str">
        <f>IF(FORM_GEN[[#This Row],[Departure date]]="","",FORM_GEN[[#This Row],[Departure date]])</f>
        <v/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33" t="str" cm="1">
        <f t="array" ref="Y38">IF(FORM_TRAINING[[#This Row],[Arrival date]:[Arrival date]]="","",IF(AND(FORM_TRAINING[[#This Row],[Arrival date]:[Arrival date]]&lt;=Y$12,FORM_TRAINING[[#This Row],[Departure date]:[Departure date]]&gt;Y$12),"YES","NO"))</f>
        <v/>
      </c>
      <c r="Z38" s="33" t="str" cm="1">
        <f t="array" ref="Z38">IF(FORM_TRAINING[[#This Row],[Arrival date]:[Arrival date]]="","",IF(AND(FORM_TRAINING[[#This Row],[Arrival date]:[Arrival date]]&lt;=Z$12,FORM_TRAINING[[#This Row],[Departure date]:[Departure date]]&gt;Z$12),"YES","NO"))</f>
        <v/>
      </c>
      <c r="AA38" s="33" t="str" cm="1">
        <f t="array" ref="AA38">IF(FORM_TRAINING[[#This Row],[Arrival date]:[Arrival date]]="","",IF(AND(FORM_TRAINING[[#This Row],[Arrival date]:[Arrival date]]&lt;=AA$12,FORM_TRAINING[[#This Row],[Departure date]:[Departure date]]&gt;AA$12),"YES","NO"))</f>
        <v/>
      </c>
      <c r="AB38" s="33" t="str" cm="1">
        <f t="array" ref="AB38">IF(FORM_TRAINING[[#This Row],[Arrival date]:[Arrival date]]="","",IF(AND(FORM_TRAINING[[#This Row],[Arrival date]:[Arrival date]]&lt;=AB$12,FORM_TRAINING[[#This Row],[Departure date]:[Departure date]]&gt;AB$12),"YES","NO"))</f>
        <v/>
      </c>
      <c r="AC38" s="33"/>
      <c r="AD38" s="33" t="str" cm="1">
        <f t="array" ref="AD38">IF(FORM_TRAINING[[#This Row],[Room (03/02)]]="","",IFERROR(VLOOKUP(CONCATENATE(FORM_TRAINING[[#This Row],[Hotel]:[Hotel]],".",FORM_TRAINING[[#This Row],[Room (03/02)]]),SET!$AL$2:$AM$36,2,FALSE),"ND"))</f>
        <v/>
      </c>
      <c r="AE38" s="33" t="str" cm="1">
        <f t="array" ref="AE38">IF(FORM_TRAINING[[#This Row],[Room (04/02)]]="","",IFERROR(VLOOKUP(CONCATENATE(FORM_TRAINING[[#This Row],[Hotel]:[Hotel]],".",FORM_TRAINING[[#This Row],[Room (04/02)]]),SET!$AL$2:$AM$36,2,FALSE),"ND"))</f>
        <v/>
      </c>
      <c r="AF38" s="33" t="str" cm="1">
        <f t="array" ref="AF38">IF(FORM_TRAINING[[#This Row],[Room (05/02)]]="","",IFERROR(VLOOKUP(CONCATENATE(FORM_TRAINING[[#This Row],[Hotel]:[Hotel]],".",FORM_TRAINING[[#This Row],[Room (05/02)]]),SET!$AL$2:$AM$36,2,FALSE),"ND"))</f>
        <v/>
      </c>
      <c r="AG38" s="33" t="str" cm="1">
        <f t="array" ref="AG38">IF(FORM_TRAINING[[#This Row],[Room (06/02)2]]="","",IFERROR(VLOOKUP(CONCATENATE(FORM_TRAINING[[#This Row],[Hotel]:[Hotel]],".",FORM_TRAINING[[#This Row],[Room (06/02)2]]),SET!$AL$2:$AM$36,2,FALSE),"ND"))</f>
        <v/>
      </c>
    </row>
    <row r="39" spans="2:33">
      <c r="B39" s="2" t="str">
        <f>IF(FORM_TRAINING[[#This Row],[Title]]="","",IF(OR(FORM_TRAINING[[#This Row],[Tranning camp ?]]="",AND(FORM_TRAINING[[#This Row],[Hotel]]="",FORM_TRAINING[[#This Row],[Tranning camp ?]]="")),"O",IF(COUNTIF(AE39:AH39,"ND")&gt;0.5,"R",IF((COUNTIF(FORM_TRAINING[[#This Row],[Room (03/02)]],"")+COUNTIF(FORM_TRAINING[[#This Row],[Room (04/02)]],"")+COUNTIF(FORM_TRAINING[[#This Row],[Room (05/02)]],"")+COUNTIF(FORM_TRAINING[[#This Row],[Room (06/02)2]],""))=COUNTIF(Y39:AB39,"NO"),"G","R"))))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2" t="str">
        <f>IF(FORM_GEN[[#This Row],[Function]]="","",FORM_GEN[[#This Row],[Function]])</f>
        <v/>
      </c>
      <c r="H39" s="13" t="str">
        <f>IF(FORM_GEN[[#This Row],[Arrival date]]="","",FORM_GEN[[#This Row],[Arrival date]])</f>
        <v/>
      </c>
      <c r="I39" s="13" t="str">
        <f>IF(FORM_GEN[[#This Row],[Departure date]]="","",FORM_GEN[[#This Row],[Departure date]])</f>
        <v/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"/>
      <c r="Y39" s="33" t="str" cm="1">
        <f t="array" ref="Y39">IF(FORM_TRAINING[[#This Row],[Arrival date]:[Arrival date]]="","",IF(AND(FORM_TRAINING[[#This Row],[Arrival date]:[Arrival date]]&lt;=Y$12,FORM_TRAINING[[#This Row],[Departure date]:[Departure date]]&gt;Y$12),"YES","NO"))</f>
        <v/>
      </c>
      <c r="Z39" s="33" t="str" cm="1">
        <f t="array" ref="Z39">IF(FORM_TRAINING[[#This Row],[Arrival date]:[Arrival date]]="","",IF(AND(FORM_TRAINING[[#This Row],[Arrival date]:[Arrival date]]&lt;=Z$12,FORM_TRAINING[[#This Row],[Departure date]:[Departure date]]&gt;Z$12),"YES","NO"))</f>
        <v/>
      </c>
      <c r="AA39" s="33" t="str" cm="1">
        <f t="array" ref="AA39">IF(FORM_TRAINING[[#This Row],[Arrival date]:[Arrival date]]="","",IF(AND(FORM_TRAINING[[#This Row],[Arrival date]:[Arrival date]]&lt;=AA$12,FORM_TRAINING[[#This Row],[Departure date]:[Departure date]]&gt;AA$12),"YES","NO"))</f>
        <v/>
      </c>
      <c r="AB39" s="33" t="str" cm="1">
        <f t="array" ref="AB39">IF(FORM_TRAINING[[#This Row],[Arrival date]:[Arrival date]]="","",IF(AND(FORM_TRAINING[[#This Row],[Arrival date]:[Arrival date]]&lt;=AB$12,FORM_TRAINING[[#This Row],[Departure date]:[Departure date]]&gt;AB$12),"YES","NO"))</f>
        <v/>
      </c>
      <c r="AC39" s="33"/>
      <c r="AD39" s="33" t="str" cm="1">
        <f t="array" ref="AD39">IF(FORM_TRAINING[[#This Row],[Room (03/02)]]="","",IFERROR(VLOOKUP(CONCATENATE(FORM_TRAINING[[#This Row],[Hotel]:[Hotel]],".",FORM_TRAINING[[#This Row],[Room (03/02)]]),SET!$AL$2:$AM$36,2,FALSE),"ND"))</f>
        <v/>
      </c>
      <c r="AE39" s="33" t="str" cm="1">
        <f t="array" ref="AE39">IF(FORM_TRAINING[[#This Row],[Room (04/02)]]="","",IFERROR(VLOOKUP(CONCATENATE(FORM_TRAINING[[#This Row],[Hotel]:[Hotel]],".",FORM_TRAINING[[#This Row],[Room (04/02)]]),SET!$AL$2:$AM$36,2,FALSE),"ND"))</f>
        <v/>
      </c>
      <c r="AF39" s="33" t="str" cm="1">
        <f t="array" ref="AF39">IF(FORM_TRAINING[[#This Row],[Room (05/02)]]="","",IFERROR(VLOOKUP(CONCATENATE(FORM_TRAINING[[#This Row],[Hotel]:[Hotel]],".",FORM_TRAINING[[#This Row],[Room (05/02)]]),SET!$AL$2:$AM$36,2,FALSE),"ND"))</f>
        <v/>
      </c>
      <c r="AG39" s="33" t="str" cm="1">
        <f t="array" ref="AG39">IF(FORM_TRAINING[[#This Row],[Room (06/02)2]]="","",IFERROR(VLOOKUP(CONCATENATE(FORM_TRAINING[[#This Row],[Hotel]:[Hotel]],".",FORM_TRAINING[[#This Row],[Room (06/02)2]]),SET!$AL$2:$AM$36,2,FALSE),"ND"))</f>
        <v/>
      </c>
    </row>
    <row r="40" spans="2:33">
      <c r="B40" s="2" t="str">
        <f>IF(FORM_TRAINING[[#This Row],[Title]]="","",IF(OR(FORM_TRAINING[[#This Row],[Tranning camp ?]]="",AND(FORM_TRAINING[[#This Row],[Hotel]]="",FORM_TRAINING[[#This Row],[Tranning camp ?]]="")),"O",IF(COUNTIF(AE40:AH40,"ND")&gt;0.5,"R",IF((COUNTIF(FORM_TRAINING[[#This Row],[Room (03/02)]],"")+COUNTIF(FORM_TRAINING[[#This Row],[Room (04/02)]],"")+COUNTIF(FORM_TRAINING[[#This Row],[Room (05/02)]],"")+COUNTIF(FORM_TRAINING[[#This Row],[Room (06/02)2]],""))=COUNTIF(Y40:AB40,"NO"),"G","R"))))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2" t="str">
        <f>IF(FORM_GEN[[#This Row],[Function]]="","",FORM_GEN[[#This Row],[Function]])</f>
        <v/>
      </c>
      <c r="H40" s="13" t="str">
        <f>IF(FORM_GEN[[#This Row],[Arrival date]]="","",FORM_GEN[[#This Row],[Arrival date]])</f>
        <v/>
      </c>
      <c r="I40" s="13" t="str">
        <f>IF(FORM_GEN[[#This Row],[Departure date]]="","",FORM_GEN[[#This Row],[Departure date]])</f>
        <v/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4"/>
      <c r="Y40" s="33" t="str" cm="1">
        <f t="array" ref="Y40">IF(FORM_TRAINING[[#This Row],[Arrival date]:[Arrival date]]="","",IF(AND(FORM_TRAINING[[#This Row],[Arrival date]:[Arrival date]]&lt;=Y$12,FORM_TRAINING[[#This Row],[Departure date]:[Departure date]]&gt;Y$12),"YES","NO"))</f>
        <v/>
      </c>
      <c r="Z40" s="33" t="str" cm="1">
        <f t="array" ref="Z40">IF(FORM_TRAINING[[#This Row],[Arrival date]:[Arrival date]]="","",IF(AND(FORM_TRAINING[[#This Row],[Arrival date]:[Arrival date]]&lt;=Z$12,FORM_TRAINING[[#This Row],[Departure date]:[Departure date]]&gt;Z$12),"YES","NO"))</f>
        <v/>
      </c>
      <c r="AA40" s="33" t="str" cm="1">
        <f t="array" ref="AA40">IF(FORM_TRAINING[[#This Row],[Arrival date]:[Arrival date]]="","",IF(AND(FORM_TRAINING[[#This Row],[Arrival date]:[Arrival date]]&lt;=AA$12,FORM_TRAINING[[#This Row],[Departure date]:[Departure date]]&gt;AA$12),"YES","NO"))</f>
        <v/>
      </c>
      <c r="AB40" s="33" t="str" cm="1">
        <f t="array" ref="AB40">IF(FORM_TRAINING[[#This Row],[Arrival date]:[Arrival date]]="","",IF(AND(FORM_TRAINING[[#This Row],[Arrival date]:[Arrival date]]&lt;=AB$12,FORM_TRAINING[[#This Row],[Departure date]:[Departure date]]&gt;AB$12),"YES","NO"))</f>
        <v/>
      </c>
      <c r="AC40" s="33"/>
      <c r="AD40" s="33" t="str" cm="1">
        <f t="array" ref="AD40">IF(FORM_TRAINING[[#This Row],[Room (03/02)]]="","",IFERROR(VLOOKUP(CONCATENATE(FORM_TRAINING[[#This Row],[Hotel]:[Hotel]],".",FORM_TRAINING[[#This Row],[Room (03/02)]]),SET!$AL$2:$AM$36,2,FALSE),"ND"))</f>
        <v/>
      </c>
      <c r="AE40" s="33" t="str" cm="1">
        <f t="array" ref="AE40">IF(FORM_TRAINING[[#This Row],[Room (04/02)]]="","",IFERROR(VLOOKUP(CONCATENATE(FORM_TRAINING[[#This Row],[Hotel]:[Hotel]],".",FORM_TRAINING[[#This Row],[Room (04/02)]]),SET!$AL$2:$AM$36,2,FALSE),"ND"))</f>
        <v/>
      </c>
      <c r="AF40" s="33" t="str" cm="1">
        <f t="array" ref="AF40">IF(FORM_TRAINING[[#This Row],[Room (05/02)]]="","",IFERROR(VLOOKUP(CONCATENATE(FORM_TRAINING[[#This Row],[Hotel]:[Hotel]],".",FORM_TRAINING[[#This Row],[Room (05/02)]]),SET!$AL$2:$AM$36,2,FALSE),"ND"))</f>
        <v/>
      </c>
      <c r="AG40" s="33" t="str" cm="1">
        <f t="array" ref="AG40">IF(FORM_TRAINING[[#This Row],[Room (06/02)2]]="","",IFERROR(VLOOKUP(CONCATENATE(FORM_TRAINING[[#This Row],[Hotel]:[Hotel]],".",FORM_TRAINING[[#This Row],[Room (06/02)2]]),SET!$AL$2:$AM$36,2,FALSE),"ND"))</f>
        <v/>
      </c>
    </row>
    <row r="41" spans="2:33">
      <c r="B41" s="2" t="str">
        <f>IF(FORM_TRAINING[[#This Row],[Title]]="","",IF(OR(FORM_TRAINING[[#This Row],[Tranning camp ?]]="",AND(FORM_TRAINING[[#This Row],[Hotel]]="",FORM_TRAINING[[#This Row],[Tranning camp ?]]="")),"O",IF(COUNTIF(AE41:AH41,"ND")&gt;0.5,"R",IF((COUNTIF(FORM_TRAINING[[#This Row],[Room (03/02)]],"")+COUNTIF(FORM_TRAINING[[#This Row],[Room (04/02)]],"")+COUNTIF(FORM_TRAINING[[#This Row],[Room (05/02)]],"")+COUNTIF(FORM_TRAINING[[#This Row],[Room (06/02)2]],""))=COUNTIF(Y41:AB41,"NO"),"G","R"))))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2" t="str">
        <f>IF(FORM_GEN[[#This Row],[Function]]="","",FORM_GEN[[#This Row],[Function]])</f>
        <v/>
      </c>
      <c r="H41" s="13" t="str">
        <f>IF(FORM_GEN[[#This Row],[Arrival date]]="","",FORM_GEN[[#This Row],[Arrival date]])</f>
        <v/>
      </c>
      <c r="I41" s="13" t="str">
        <f>IF(FORM_GEN[[#This Row],[Departure date]]="","",FORM_GEN[[#This Row],[Departure date]])</f>
        <v/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4"/>
      <c r="Y41" s="33" t="str" cm="1">
        <f t="array" ref="Y41">IF(FORM_TRAINING[[#This Row],[Arrival date]:[Arrival date]]="","",IF(AND(FORM_TRAINING[[#This Row],[Arrival date]:[Arrival date]]&lt;=Y$12,FORM_TRAINING[[#This Row],[Departure date]:[Departure date]]&gt;Y$12),"YES","NO"))</f>
        <v/>
      </c>
      <c r="Z41" s="33" t="str" cm="1">
        <f t="array" ref="Z41">IF(FORM_TRAINING[[#This Row],[Arrival date]:[Arrival date]]="","",IF(AND(FORM_TRAINING[[#This Row],[Arrival date]:[Arrival date]]&lt;=Z$12,FORM_TRAINING[[#This Row],[Departure date]:[Departure date]]&gt;Z$12),"YES","NO"))</f>
        <v/>
      </c>
      <c r="AA41" s="33" t="str" cm="1">
        <f t="array" ref="AA41">IF(FORM_TRAINING[[#This Row],[Arrival date]:[Arrival date]]="","",IF(AND(FORM_TRAINING[[#This Row],[Arrival date]:[Arrival date]]&lt;=AA$12,FORM_TRAINING[[#This Row],[Departure date]:[Departure date]]&gt;AA$12),"YES","NO"))</f>
        <v/>
      </c>
      <c r="AB41" s="33" t="str" cm="1">
        <f t="array" ref="AB41">IF(FORM_TRAINING[[#This Row],[Arrival date]:[Arrival date]]="","",IF(AND(FORM_TRAINING[[#This Row],[Arrival date]:[Arrival date]]&lt;=AB$12,FORM_TRAINING[[#This Row],[Departure date]:[Departure date]]&gt;AB$12),"YES","NO"))</f>
        <v/>
      </c>
      <c r="AC41" s="33"/>
      <c r="AD41" s="33" t="str" cm="1">
        <f t="array" ref="AD41">IF(FORM_TRAINING[[#This Row],[Room (03/02)]]="","",IFERROR(VLOOKUP(CONCATENATE(FORM_TRAINING[[#This Row],[Hotel]:[Hotel]],".",FORM_TRAINING[[#This Row],[Room (03/02)]]),SET!$AL$2:$AM$36,2,FALSE),"ND"))</f>
        <v/>
      </c>
      <c r="AE41" s="33" t="str" cm="1">
        <f t="array" ref="AE41">IF(FORM_TRAINING[[#This Row],[Room (04/02)]]="","",IFERROR(VLOOKUP(CONCATENATE(FORM_TRAINING[[#This Row],[Hotel]:[Hotel]],".",FORM_TRAINING[[#This Row],[Room (04/02)]]),SET!$AL$2:$AM$36,2,FALSE),"ND"))</f>
        <v/>
      </c>
      <c r="AF41" s="33" t="str" cm="1">
        <f t="array" ref="AF41">IF(FORM_TRAINING[[#This Row],[Room (05/02)]]="","",IFERROR(VLOOKUP(CONCATENATE(FORM_TRAINING[[#This Row],[Hotel]:[Hotel]],".",FORM_TRAINING[[#This Row],[Room (05/02)]]),SET!$AL$2:$AM$36,2,FALSE),"ND"))</f>
        <v/>
      </c>
      <c r="AG41" s="33" t="str" cm="1">
        <f t="array" ref="AG41">IF(FORM_TRAINING[[#This Row],[Room (06/02)2]]="","",IFERROR(VLOOKUP(CONCATENATE(FORM_TRAINING[[#This Row],[Hotel]:[Hotel]],".",FORM_TRAINING[[#This Row],[Room (06/02)2]]),SET!$AL$2:$AM$36,2,FALSE),"ND"))</f>
        <v/>
      </c>
    </row>
    <row r="42" spans="2:33">
      <c r="B42" s="2" t="str">
        <f>IF(FORM_TRAINING[[#This Row],[Title]]="","",IF(OR(FORM_TRAINING[[#This Row],[Tranning camp ?]]="",AND(FORM_TRAINING[[#This Row],[Hotel]]="",FORM_TRAINING[[#This Row],[Tranning camp ?]]="")),"O",IF(COUNTIF(AE42:AH42,"ND")&gt;0.5,"R",IF((COUNTIF(FORM_TRAINING[[#This Row],[Room (03/02)]],"")+COUNTIF(FORM_TRAINING[[#This Row],[Room (04/02)]],"")+COUNTIF(FORM_TRAINING[[#This Row],[Room (05/02)]],"")+COUNTIF(FORM_TRAINING[[#This Row],[Room (06/02)2]],""))=COUNTIF(Y42:AB42,"NO"),"G","R"))))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2" t="str">
        <f>IF(FORM_GEN[[#This Row],[Function]]="","",FORM_GEN[[#This Row],[Function]])</f>
        <v/>
      </c>
      <c r="H42" s="13" t="str">
        <f>IF(FORM_GEN[[#This Row],[Arrival date]]="","",FORM_GEN[[#This Row],[Arrival date]])</f>
        <v/>
      </c>
      <c r="I42" s="13" t="str">
        <f>IF(FORM_GEN[[#This Row],[Departure date]]="","",FORM_GEN[[#This Row],[Departure date]])</f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4"/>
      <c r="Y42" s="33" t="str" cm="1">
        <f t="array" ref="Y42">IF(FORM_TRAINING[[#This Row],[Arrival date]:[Arrival date]]="","",IF(AND(FORM_TRAINING[[#This Row],[Arrival date]:[Arrival date]]&lt;=Y$12,FORM_TRAINING[[#This Row],[Departure date]:[Departure date]]&gt;Y$12),"YES","NO"))</f>
        <v/>
      </c>
      <c r="Z42" s="33" t="str" cm="1">
        <f t="array" ref="Z42">IF(FORM_TRAINING[[#This Row],[Arrival date]:[Arrival date]]="","",IF(AND(FORM_TRAINING[[#This Row],[Arrival date]:[Arrival date]]&lt;=Z$12,FORM_TRAINING[[#This Row],[Departure date]:[Departure date]]&gt;Z$12),"YES","NO"))</f>
        <v/>
      </c>
      <c r="AA42" s="33" t="str" cm="1">
        <f t="array" ref="AA42">IF(FORM_TRAINING[[#This Row],[Arrival date]:[Arrival date]]="","",IF(AND(FORM_TRAINING[[#This Row],[Arrival date]:[Arrival date]]&lt;=AA$12,FORM_TRAINING[[#This Row],[Departure date]:[Departure date]]&gt;AA$12),"YES","NO"))</f>
        <v/>
      </c>
      <c r="AB42" s="33" t="str" cm="1">
        <f t="array" ref="AB42">IF(FORM_TRAINING[[#This Row],[Arrival date]:[Arrival date]]="","",IF(AND(FORM_TRAINING[[#This Row],[Arrival date]:[Arrival date]]&lt;=AB$12,FORM_TRAINING[[#This Row],[Departure date]:[Departure date]]&gt;AB$12),"YES","NO"))</f>
        <v/>
      </c>
      <c r="AC42" s="33"/>
      <c r="AD42" s="33" t="str" cm="1">
        <f t="array" ref="AD42">IF(FORM_TRAINING[[#This Row],[Room (03/02)]]="","",IFERROR(VLOOKUP(CONCATENATE(FORM_TRAINING[[#This Row],[Hotel]:[Hotel]],".",FORM_TRAINING[[#This Row],[Room (03/02)]]),SET!$AL$2:$AM$36,2,FALSE),"ND"))</f>
        <v/>
      </c>
      <c r="AE42" s="33" t="str" cm="1">
        <f t="array" ref="AE42">IF(FORM_TRAINING[[#This Row],[Room (04/02)]]="","",IFERROR(VLOOKUP(CONCATENATE(FORM_TRAINING[[#This Row],[Hotel]:[Hotel]],".",FORM_TRAINING[[#This Row],[Room (04/02)]]),SET!$AL$2:$AM$36,2,FALSE),"ND"))</f>
        <v/>
      </c>
      <c r="AF42" s="33" t="str" cm="1">
        <f t="array" ref="AF42">IF(FORM_TRAINING[[#This Row],[Room (05/02)]]="","",IFERROR(VLOOKUP(CONCATENATE(FORM_TRAINING[[#This Row],[Hotel]:[Hotel]],".",FORM_TRAINING[[#This Row],[Room (05/02)]]),SET!$AL$2:$AM$36,2,FALSE),"ND"))</f>
        <v/>
      </c>
      <c r="AG42" s="33" t="str" cm="1">
        <f t="array" ref="AG42">IF(FORM_TRAINING[[#This Row],[Room (06/02)2]]="","",IFERROR(VLOOKUP(CONCATENATE(FORM_TRAINING[[#This Row],[Hotel]:[Hotel]],".",FORM_TRAINING[[#This Row],[Room (06/02)2]]),SET!$AL$2:$AM$36,2,FALSE),"ND"))</f>
        <v/>
      </c>
    </row>
    <row r="43" spans="2:33">
      <c r="B43" s="2" t="str">
        <f>IF(FORM_TRAINING[[#This Row],[Title]]="","",IF(OR(FORM_TRAINING[[#This Row],[Tranning camp ?]]="",AND(FORM_TRAINING[[#This Row],[Hotel]]="",FORM_TRAINING[[#This Row],[Tranning camp ?]]="")),"O",IF(COUNTIF(AE43:AH43,"ND")&gt;0.5,"R",IF((COUNTIF(FORM_TRAINING[[#This Row],[Room (03/02)]],"")+COUNTIF(FORM_TRAINING[[#This Row],[Room (04/02)]],"")+COUNTIF(FORM_TRAINING[[#This Row],[Room (05/02)]],"")+COUNTIF(FORM_TRAINING[[#This Row],[Room (06/02)2]],""))=COUNTIF(Y43:AB43,"NO"),"G","R"))))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2" t="str">
        <f>IF(FORM_GEN[[#This Row],[Function]]="","",FORM_GEN[[#This Row],[Function]])</f>
        <v/>
      </c>
      <c r="H43" s="13" t="str">
        <f>IF(FORM_GEN[[#This Row],[Arrival date]]="","",FORM_GEN[[#This Row],[Arrival date]])</f>
        <v/>
      </c>
      <c r="I43" s="13" t="str">
        <f>IF(FORM_GEN[[#This Row],[Departure date]]="","",FORM_GEN[[#This Row],[Departure date]])</f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4"/>
      <c r="Y43" s="33" t="str" cm="1">
        <f t="array" ref="Y43">IF(FORM_TRAINING[[#This Row],[Arrival date]:[Arrival date]]="","",IF(AND(FORM_TRAINING[[#This Row],[Arrival date]:[Arrival date]]&lt;=Y$12,FORM_TRAINING[[#This Row],[Departure date]:[Departure date]]&gt;Y$12),"YES","NO"))</f>
        <v/>
      </c>
      <c r="Z43" s="33" t="str" cm="1">
        <f t="array" ref="Z43">IF(FORM_TRAINING[[#This Row],[Arrival date]:[Arrival date]]="","",IF(AND(FORM_TRAINING[[#This Row],[Arrival date]:[Arrival date]]&lt;=Z$12,FORM_TRAINING[[#This Row],[Departure date]:[Departure date]]&gt;Z$12),"YES","NO"))</f>
        <v/>
      </c>
      <c r="AA43" s="33" t="str" cm="1">
        <f t="array" ref="AA43">IF(FORM_TRAINING[[#This Row],[Arrival date]:[Arrival date]]="","",IF(AND(FORM_TRAINING[[#This Row],[Arrival date]:[Arrival date]]&lt;=AA$12,FORM_TRAINING[[#This Row],[Departure date]:[Departure date]]&gt;AA$12),"YES","NO"))</f>
        <v/>
      </c>
      <c r="AB43" s="33" t="str" cm="1">
        <f t="array" ref="AB43">IF(FORM_TRAINING[[#This Row],[Arrival date]:[Arrival date]]="","",IF(AND(FORM_TRAINING[[#This Row],[Arrival date]:[Arrival date]]&lt;=AB$12,FORM_TRAINING[[#This Row],[Departure date]:[Departure date]]&gt;AB$12),"YES","NO"))</f>
        <v/>
      </c>
      <c r="AC43" s="33"/>
      <c r="AD43" s="33" t="str" cm="1">
        <f t="array" ref="AD43">IF(FORM_TRAINING[[#This Row],[Room (03/02)]]="","",IFERROR(VLOOKUP(CONCATENATE(FORM_TRAINING[[#This Row],[Hotel]:[Hotel]],".",FORM_TRAINING[[#This Row],[Room (03/02)]]),SET!$AL$2:$AM$36,2,FALSE),"ND"))</f>
        <v/>
      </c>
      <c r="AE43" s="33" t="str" cm="1">
        <f t="array" ref="AE43">IF(FORM_TRAINING[[#This Row],[Room (04/02)]]="","",IFERROR(VLOOKUP(CONCATENATE(FORM_TRAINING[[#This Row],[Hotel]:[Hotel]],".",FORM_TRAINING[[#This Row],[Room (04/02)]]),SET!$AL$2:$AM$36,2,FALSE),"ND"))</f>
        <v/>
      </c>
      <c r="AF43" s="33" t="str" cm="1">
        <f t="array" ref="AF43">IF(FORM_TRAINING[[#This Row],[Room (05/02)]]="","",IFERROR(VLOOKUP(CONCATENATE(FORM_TRAINING[[#This Row],[Hotel]:[Hotel]],".",FORM_TRAINING[[#This Row],[Room (05/02)]]),SET!$AL$2:$AM$36,2,FALSE),"ND"))</f>
        <v/>
      </c>
      <c r="AG43" s="33" t="str" cm="1">
        <f t="array" ref="AG43">IF(FORM_TRAINING[[#This Row],[Room (06/02)2]]="","",IFERROR(VLOOKUP(CONCATENATE(FORM_TRAINING[[#This Row],[Hotel]:[Hotel]],".",FORM_TRAINING[[#This Row],[Room (06/02)2]]),SET!$AL$2:$AM$36,2,FALSE),"ND"))</f>
        <v/>
      </c>
    </row>
    <row r="44" spans="2:33">
      <c r="B44" s="2" t="str">
        <f>IF(FORM_TRAINING[[#This Row],[Title]]="","",IF(OR(FORM_TRAINING[[#This Row],[Tranning camp ?]]="",AND(FORM_TRAINING[[#This Row],[Hotel]]="",FORM_TRAINING[[#This Row],[Tranning camp ?]]="")),"O",IF(COUNTIF(AE44:AH44,"ND")&gt;0.5,"R",IF((COUNTIF(FORM_TRAINING[[#This Row],[Room (03/02)]],"")+COUNTIF(FORM_TRAINING[[#This Row],[Room (04/02)]],"")+COUNTIF(FORM_TRAINING[[#This Row],[Room (05/02)]],"")+COUNTIF(FORM_TRAINING[[#This Row],[Room (06/02)2]],""))=COUNTIF(Y44:AB44,"NO"),"G","R"))))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2" t="str">
        <f>IF(FORM_GEN[[#This Row],[Function]]="","",FORM_GEN[[#This Row],[Function]])</f>
        <v/>
      </c>
      <c r="H44" s="13" t="str">
        <f>IF(FORM_GEN[[#This Row],[Arrival date]]="","",FORM_GEN[[#This Row],[Arrival date]])</f>
        <v/>
      </c>
      <c r="I44" s="13" t="str">
        <f>IF(FORM_GEN[[#This Row],[Departure date]]="","",FORM_GEN[[#This Row],[Departure date]])</f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4"/>
      <c r="Y44" s="33" t="str" cm="1">
        <f t="array" ref="Y44">IF(FORM_TRAINING[[#This Row],[Arrival date]:[Arrival date]]="","",IF(AND(FORM_TRAINING[[#This Row],[Arrival date]:[Arrival date]]&lt;=Y$12,FORM_TRAINING[[#This Row],[Departure date]:[Departure date]]&gt;Y$12),"YES","NO"))</f>
        <v/>
      </c>
      <c r="Z44" s="33" t="str" cm="1">
        <f t="array" ref="Z44">IF(FORM_TRAINING[[#This Row],[Arrival date]:[Arrival date]]="","",IF(AND(FORM_TRAINING[[#This Row],[Arrival date]:[Arrival date]]&lt;=Z$12,FORM_TRAINING[[#This Row],[Departure date]:[Departure date]]&gt;Z$12),"YES","NO"))</f>
        <v/>
      </c>
      <c r="AA44" s="33" t="str" cm="1">
        <f t="array" ref="AA44">IF(FORM_TRAINING[[#This Row],[Arrival date]:[Arrival date]]="","",IF(AND(FORM_TRAINING[[#This Row],[Arrival date]:[Arrival date]]&lt;=AA$12,FORM_TRAINING[[#This Row],[Departure date]:[Departure date]]&gt;AA$12),"YES","NO"))</f>
        <v/>
      </c>
      <c r="AB44" s="33" t="str" cm="1">
        <f t="array" ref="AB44">IF(FORM_TRAINING[[#This Row],[Arrival date]:[Arrival date]]="","",IF(AND(FORM_TRAINING[[#This Row],[Arrival date]:[Arrival date]]&lt;=AB$12,FORM_TRAINING[[#This Row],[Departure date]:[Departure date]]&gt;AB$12),"YES","NO"))</f>
        <v/>
      </c>
      <c r="AC44" s="33"/>
      <c r="AD44" s="33" t="str" cm="1">
        <f t="array" ref="AD44">IF(FORM_TRAINING[[#This Row],[Room (03/02)]]="","",IFERROR(VLOOKUP(CONCATENATE(FORM_TRAINING[[#This Row],[Hotel]:[Hotel]],".",FORM_TRAINING[[#This Row],[Room (03/02)]]),SET!$AL$2:$AM$36,2,FALSE),"ND"))</f>
        <v/>
      </c>
      <c r="AE44" s="33" t="str" cm="1">
        <f t="array" ref="AE44">IF(FORM_TRAINING[[#This Row],[Room (04/02)]]="","",IFERROR(VLOOKUP(CONCATENATE(FORM_TRAINING[[#This Row],[Hotel]:[Hotel]],".",FORM_TRAINING[[#This Row],[Room (04/02)]]),SET!$AL$2:$AM$36,2,FALSE),"ND"))</f>
        <v/>
      </c>
      <c r="AF44" s="33" t="str" cm="1">
        <f t="array" ref="AF44">IF(FORM_TRAINING[[#This Row],[Room (05/02)]]="","",IFERROR(VLOOKUP(CONCATENATE(FORM_TRAINING[[#This Row],[Hotel]:[Hotel]],".",FORM_TRAINING[[#This Row],[Room (05/02)]]),SET!$AL$2:$AM$36,2,FALSE),"ND"))</f>
        <v/>
      </c>
      <c r="AG44" s="33" t="str" cm="1">
        <f t="array" ref="AG44">IF(FORM_TRAINING[[#This Row],[Room (06/02)2]]="","",IFERROR(VLOOKUP(CONCATENATE(FORM_TRAINING[[#This Row],[Hotel]:[Hotel]],".",FORM_TRAINING[[#This Row],[Room (06/02)2]]),SET!$AL$2:$AM$36,2,FALSE),"ND"))</f>
        <v/>
      </c>
    </row>
    <row r="45" spans="2:33">
      <c r="B45" s="2" t="str">
        <f>IF(FORM_TRAINING[[#This Row],[Title]]="","",IF(OR(FORM_TRAINING[[#This Row],[Tranning camp ?]]="",AND(FORM_TRAINING[[#This Row],[Hotel]]="",FORM_TRAINING[[#This Row],[Tranning camp ?]]="")),"O",IF(COUNTIF(AE45:AH45,"ND")&gt;0.5,"R",IF((COUNTIF(FORM_TRAINING[[#This Row],[Room (03/02)]],"")+COUNTIF(FORM_TRAINING[[#This Row],[Room (04/02)]],"")+COUNTIF(FORM_TRAINING[[#This Row],[Room (05/02)]],"")+COUNTIF(FORM_TRAINING[[#This Row],[Room (06/02)2]],""))=COUNTIF(Y45:AB45,"NO"),"G","R"))))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2" t="str">
        <f>IF(FORM_GEN[[#This Row],[Function]]="","",FORM_GEN[[#This Row],[Function]])</f>
        <v/>
      </c>
      <c r="H45" s="13" t="str">
        <f>IF(FORM_GEN[[#This Row],[Arrival date]]="","",FORM_GEN[[#This Row],[Arrival date]])</f>
        <v/>
      </c>
      <c r="I45" s="13" t="str">
        <f>IF(FORM_GEN[[#This Row],[Departure date]]="","",FORM_GEN[[#This Row],[Departure date]])</f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4"/>
      <c r="Y45" s="33" t="str" cm="1">
        <f t="array" ref="Y45">IF(FORM_TRAINING[[#This Row],[Arrival date]:[Arrival date]]="","",IF(AND(FORM_TRAINING[[#This Row],[Arrival date]:[Arrival date]]&lt;=Y$12,FORM_TRAINING[[#This Row],[Departure date]:[Departure date]]&gt;Y$12),"YES","NO"))</f>
        <v/>
      </c>
      <c r="Z45" s="33" t="str" cm="1">
        <f t="array" ref="Z45">IF(FORM_TRAINING[[#This Row],[Arrival date]:[Arrival date]]="","",IF(AND(FORM_TRAINING[[#This Row],[Arrival date]:[Arrival date]]&lt;=Z$12,FORM_TRAINING[[#This Row],[Departure date]:[Departure date]]&gt;Z$12),"YES","NO"))</f>
        <v/>
      </c>
      <c r="AA45" s="33" t="str" cm="1">
        <f t="array" ref="AA45">IF(FORM_TRAINING[[#This Row],[Arrival date]:[Arrival date]]="","",IF(AND(FORM_TRAINING[[#This Row],[Arrival date]:[Arrival date]]&lt;=AA$12,FORM_TRAINING[[#This Row],[Departure date]:[Departure date]]&gt;AA$12),"YES","NO"))</f>
        <v/>
      </c>
      <c r="AB45" s="33" t="str" cm="1">
        <f t="array" ref="AB45">IF(FORM_TRAINING[[#This Row],[Arrival date]:[Arrival date]]="","",IF(AND(FORM_TRAINING[[#This Row],[Arrival date]:[Arrival date]]&lt;=AB$12,FORM_TRAINING[[#This Row],[Departure date]:[Departure date]]&gt;AB$12),"YES","NO"))</f>
        <v/>
      </c>
      <c r="AC45" s="33"/>
      <c r="AD45" s="33" t="str" cm="1">
        <f t="array" ref="AD45">IF(FORM_TRAINING[[#This Row],[Room (03/02)]]="","",IFERROR(VLOOKUP(CONCATENATE(FORM_TRAINING[[#This Row],[Hotel]:[Hotel]],".",FORM_TRAINING[[#This Row],[Room (03/02)]]),SET!$AL$2:$AM$36,2,FALSE),"ND"))</f>
        <v/>
      </c>
      <c r="AE45" s="33" t="str" cm="1">
        <f t="array" ref="AE45">IF(FORM_TRAINING[[#This Row],[Room (04/02)]]="","",IFERROR(VLOOKUP(CONCATENATE(FORM_TRAINING[[#This Row],[Hotel]:[Hotel]],".",FORM_TRAINING[[#This Row],[Room (04/02)]]),SET!$AL$2:$AM$36,2,FALSE),"ND"))</f>
        <v/>
      </c>
      <c r="AF45" s="33" t="str" cm="1">
        <f t="array" ref="AF45">IF(FORM_TRAINING[[#This Row],[Room (05/02)]]="","",IFERROR(VLOOKUP(CONCATENATE(FORM_TRAINING[[#This Row],[Hotel]:[Hotel]],".",FORM_TRAINING[[#This Row],[Room (05/02)]]),SET!$AL$2:$AM$36,2,FALSE),"ND"))</f>
        <v/>
      </c>
      <c r="AG45" s="33" t="str" cm="1">
        <f t="array" ref="AG45">IF(FORM_TRAINING[[#This Row],[Room (06/02)2]]="","",IFERROR(VLOOKUP(CONCATENATE(FORM_TRAINING[[#This Row],[Hotel]:[Hotel]],".",FORM_TRAINING[[#This Row],[Room (06/02)2]]),SET!$AL$2:$AM$36,2,FALSE),"ND"))</f>
        <v/>
      </c>
    </row>
    <row r="46" spans="2:33">
      <c r="B46" s="2" t="str">
        <f>IF(FORM_TRAINING[[#This Row],[Title]]="","",IF(OR(FORM_TRAINING[[#This Row],[Tranning camp ?]]="",AND(FORM_TRAINING[[#This Row],[Hotel]]="",FORM_TRAINING[[#This Row],[Tranning camp ?]]="")),"O",IF(COUNTIF(AE46:AH46,"ND")&gt;0.5,"R",IF((COUNTIF(FORM_TRAINING[[#This Row],[Room (03/02)]],"")+COUNTIF(FORM_TRAINING[[#This Row],[Room (04/02)]],"")+COUNTIF(FORM_TRAINING[[#This Row],[Room (05/02)]],"")+COUNTIF(FORM_TRAINING[[#This Row],[Room (06/02)2]],""))=COUNTIF(Y46:AB46,"NO"),"G","R"))))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2" t="str">
        <f>IF(FORM_GEN[[#This Row],[Function]]="","",FORM_GEN[[#This Row],[Function]])</f>
        <v/>
      </c>
      <c r="H46" s="13" t="str">
        <f>IF(FORM_GEN[[#This Row],[Arrival date]]="","",FORM_GEN[[#This Row],[Arrival date]])</f>
        <v/>
      </c>
      <c r="I46" s="13" t="str">
        <f>IF(FORM_GEN[[#This Row],[Departure date]]="","",FORM_GEN[[#This Row],[Departure date]])</f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33" t="str" cm="1">
        <f t="array" ref="Y46">IF(FORM_TRAINING[[#This Row],[Arrival date]:[Arrival date]]="","",IF(AND(FORM_TRAINING[[#This Row],[Arrival date]:[Arrival date]]&lt;=Y$12,FORM_TRAINING[[#This Row],[Departure date]:[Departure date]]&gt;Y$12),"YES","NO"))</f>
        <v/>
      </c>
      <c r="Z46" s="33" t="str" cm="1">
        <f t="array" ref="Z46">IF(FORM_TRAINING[[#This Row],[Arrival date]:[Arrival date]]="","",IF(AND(FORM_TRAINING[[#This Row],[Arrival date]:[Arrival date]]&lt;=Z$12,FORM_TRAINING[[#This Row],[Departure date]:[Departure date]]&gt;Z$12),"YES","NO"))</f>
        <v/>
      </c>
      <c r="AA46" s="33" t="str" cm="1">
        <f t="array" ref="AA46">IF(FORM_TRAINING[[#This Row],[Arrival date]:[Arrival date]]="","",IF(AND(FORM_TRAINING[[#This Row],[Arrival date]:[Arrival date]]&lt;=AA$12,FORM_TRAINING[[#This Row],[Departure date]:[Departure date]]&gt;AA$12),"YES","NO"))</f>
        <v/>
      </c>
      <c r="AB46" s="33" t="str" cm="1">
        <f t="array" ref="AB46">IF(FORM_TRAINING[[#This Row],[Arrival date]:[Arrival date]]="","",IF(AND(FORM_TRAINING[[#This Row],[Arrival date]:[Arrival date]]&lt;=AB$12,FORM_TRAINING[[#This Row],[Departure date]:[Departure date]]&gt;AB$12),"YES","NO"))</f>
        <v/>
      </c>
      <c r="AC46" s="33"/>
      <c r="AD46" s="33" t="str" cm="1">
        <f t="array" ref="AD46">IF(FORM_TRAINING[[#This Row],[Room (03/02)]]="","",IFERROR(VLOOKUP(CONCATENATE(FORM_TRAINING[[#This Row],[Hotel]:[Hotel]],".",FORM_TRAINING[[#This Row],[Room (03/02)]]),SET!$AL$2:$AM$36,2,FALSE),"ND"))</f>
        <v/>
      </c>
      <c r="AE46" s="33" t="str" cm="1">
        <f t="array" ref="AE46">IF(FORM_TRAINING[[#This Row],[Room (04/02)]]="","",IFERROR(VLOOKUP(CONCATENATE(FORM_TRAINING[[#This Row],[Hotel]:[Hotel]],".",FORM_TRAINING[[#This Row],[Room (04/02)]]),SET!$AL$2:$AM$36,2,FALSE),"ND"))</f>
        <v/>
      </c>
      <c r="AF46" s="33" t="str" cm="1">
        <f t="array" ref="AF46">IF(FORM_TRAINING[[#This Row],[Room (05/02)]]="","",IFERROR(VLOOKUP(CONCATENATE(FORM_TRAINING[[#This Row],[Hotel]:[Hotel]],".",FORM_TRAINING[[#This Row],[Room (05/02)]]),SET!$AL$2:$AM$36,2,FALSE),"ND"))</f>
        <v/>
      </c>
      <c r="AG46" s="33" t="str" cm="1">
        <f t="array" ref="AG46">IF(FORM_TRAINING[[#This Row],[Room (06/02)2]]="","",IFERROR(VLOOKUP(CONCATENATE(FORM_TRAINING[[#This Row],[Hotel]:[Hotel]],".",FORM_TRAINING[[#This Row],[Room (06/02)2]]),SET!$AL$2:$AM$36,2,FALSE),"ND"))</f>
        <v/>
      </c>
    </row>
    <row r="47" spans="2:33">
      <c r="B47" s="2" t="str">
        <f>IF(FORM_TRAINING[[#This Row],[Title]]="","",IF(OR(FORM_TRAINING[[#This Row],[Tranning camp ?]]="",AND(FORM_TRAINING[[#This Row],[Hotel]]="",FORM_TRAINING[[#This Row],[Tranning camp ?]]="")),"O",IF(COUNTIF(AE47:AH47,"ND")&gt;0.5,"R",IF((COUNTIF(FORM_TRAINING[[#This Row],[Room (03/02)]],"")+COUNTIF(FORM_TRAINING[[#This Row],[Room (04/02)]],"")+COUNTIF(FORM_TRAINING[[#This Row],[Room (05/02)]],"")+COUNTIF(FORM_TRAINING[[#This Row],[Room (06/02)2]],""))=COUNTIF(Y47:AB47,"NO"),"G","R"))))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2" t="str">
        <f>IF(FORM_GEN[[#This Row],[Function]]="","",FORM_GEN[[#This Row],[Function]])</f>
        <v/>
      </c>
      <c r="H47" s="13" t="str">
        <f>IF(FORM_GEN[[#This Row],[Arrival date]]="","",FORM_GEN[[#This Row],[Arrival date]])</f>
        <v/>
      </c>
      <c r="I47" s="13" t="str">
        <f>IF(FORM_GEN[[#This Row],[Departure date]]="","",FORM_GEN[[#This Row],[Departure date]])</f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4"/>
      <c r="Y47" s="33" t="str" cm="1">
        <f t="array" ref="Y47">IF(FORM_TRAINING[[#This Row],[Arrival date]:[Arrival date]]="","",IF(AND(FORM_TRAINING[[#This Row],[Arrival date]:[Arrival date]]&lt;=Y$12,FORM_TRAINING[[#This Row],[Departure date]:[Departure date]]&gt;Y$12),"YES","NO"))</f>
        <v/>
      </c>
      <c r="Z47" s="33" t="str" cm="1">
        <f t="array" ref="Z47">IF(FORM_TRAINING[[#This Row],[Arrival date]:[Arrival date]]="","",IF(AND(FORM_TRAINING[[#This Row],[Arrival date]:[Arrival date]]&lt;=Z$12,FORM_TRAINING[[#This Row],[Departure date]:[Departure date]]&gt;Z$12),"YES","NO"))</f>
        <v/>
      </c>
      <c r="AA47" s="33" t="str" cm="1">
        <f t="array" ref="AA47">IF(FORM_TRAINING[[#This Row],[Arrival date]:[Arrival date]]="","",IF(AND(FORM_TRAINING[[#This Row],[Arrival date]:[Arrival date]]&lt;=AA$12,FORM_TRAINING[[#This Row],[Departure date]:[Departure date]]&gt;AA$12),"YES","NO"))</f>
        <v/>
      </c>
      <c r="AB47" s="33" t="str" cm="1">
        <f t="array" ref="AB47">IF(FORM_TRAINING[[#This Row],[Arrival date]:[Arrival date]]="","",IF(AND(FORM_TRAINING[[#This Row],[Arrival date]:[Arrival date]]&lt;=AB$12,FORM_TRAINING[[#This Row],[Departure date]:[Departure date]]&gt;AB$12),"YES","NO"))</f>
        <v/>
      </c>
      <c r="AC47" s="33"/>
      <c r="AD47" s="33" t="str" cm="1">
        <f t="array" ref="AD47">IF(FORM_TRAINING[[#This Row],[Room (03/02)]]="","",IFERROR(VLOOKUP(CONCATENATE(FORM_TRAINING[[#This Row],[Hotel]:[Hotel]],".",FORM_TRAINING[[#This Row],[Room (03/02)]]),SET!$AL$2:$AM$36,2,FALSE),"ND"))</f>
        <v/>
      </c>
      <c r="AE47" s="33" t="str" cm="1">
        <f t="array" ref="AE47">IF(FORM_TRAINING[[#This Row],[Room (04/02)]]="","",IFERROR(VLOOKUP(CONCATENATE(FORM_TRAINING[[#This Row],[Hotel]:[Hotel]],".",FORM_TRAINING[[#This Row],[Room (04/02)]]),SET!$AL$2:$AM$36,2,FALSE),"ND"))</f>
        <v/>
      </c>
      <c r="AF47" s="33" t="str" cm="1">
        <f t="array" ref="AF47">IF(FORM_TRAINING[[#This Row],[Room (05/02)]]="","",IFERROR(VLOOKUP(CONCATENATE(FORM_TRAINING[[#This Row],[Hotel]:[Hotel]],".",FORM_TRAINING[[#This Row],[Room (05/02)]]),SET!$AL$2:$AM$36,2,FALSE),"ND"))</f>
        <v/>
      </c>
      <c r="AG47" s="33" t="str" cm="1">
        <f t="array" ref="AG47">IF(FORM_TRAINING[[#This Row],[Room (06/02)2]]="","",IFERROR(VLOOKUP(CONCATENATE(FORM_TRAINING[[#This Row],[Hotel]:[Hotel]],".",FORM_TRAINING[[#This Row],[Room (06/02)2]]),SET!$AL$2:$AM$36,2,FALSE),"ND"))</f>
        <v/>
      </c>
    </row>
    <row r="48" spans="2:33">
      <c r="B48" s="2" t="str">
        <f>IF(FORM_TRAINING[[#This Row],[Title]]="","",IF(OR(FORM_TRAINING[[#This Row],[Tranning camp ?]]="",AND(FORM_TRAINING[[#This Row],[Hotel]]="",FORM_TRAINING[[#This Row],[Tranning camp ?]]="")),"O",IF(COUNTIF(AE48:AH48,"ND")&gt;0.5,"R",IF((COUNTIF(FORM_TRAINING[[#This Row],[Room (03/02)]],"")+COUNTIF(FORM_TRAINING[[#This Row],[Room (04/02)]],"")+COUNTIF(FORM_TRAINING[[#This Row],[Room (05/02)]],"")+COUNTIF(FORM_TRAINING[[#This Row],[Room (06/02)2]],""))=COUNTIF(Y48:AB48,"NO"),"G","R"))))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2" t="str">
        <f>IF(FORM_GEN[[#This Row],[Function]]="","",FORM_GEN[[#This Row],[Function]])</f>
        <v/>
      </c>
      <c r="H48" s="13" t="str">
        <f>IF(FORM_GEN[[#This Row],[Arrival date]]="","",FORM_GEN[[#This Row],[Arrival date]])</f>
        <v/>
      </c>
      <c r="I48" s="13" t="str">
        <f>IF(FORM_GEN[[#This Row],[Departure date]]="","",FORM_GEN[[#This Row],[Departure date]])</f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4"/>
      <c r="Y48" s="33" t="str" cm="1">
        <f t="array" ref="Y48">IF(FORM_TRAINING[[#This Row],[Arrival date]:[Arrival date]]="","",IF(AND(FORM_TRAINING[[#This Row],[Arrival date]:[Arrival date]]&lt;=Y$12,FORM_TRAINING[[#This Row],[Departure date]:[Departure date]]&gt;Y$12),"YES","NO"))</f>
        <v/>
      </c>
      <c r="Z48" s="33" t="str" cm="1">
        <f t="array" ref="Z48">IF(FORM_TRAINING[[#This Row],[Arrival date]:[Arrival date]]="","",IF(AND(FORM_TRAINING[[#This Row],[Arrival date]:[Arrival date]]&lt;=Z$12,FORM_TRAINING[[#This Row],[Departure date]:[Departure date]]&gt;Z$12),"YES","NO"))</f>
        <v/>
      </c>
      <c r="AA48" s="33" t="str" cm="1">
        <f t="array" ref="AA48">IF(FORM_TRAINING[[#This Row],[Arrival date]:[Arrival date]]="","",IF(AND(FORM_TRAINING[[#This Row],[Arrival date]:[Arrival date]]&lt;=AA$12,FORM_TRAINING[[#This Row],[Departure date]:[Departure date]]&gt;AA$12),"YES","NO"))</f>
        <v/>
      </c>
      <c r="AB48" s="33" t="str" cm="1">
        <f t="array" ref="AB48">IF(FORM_TRAINING[[#This Row],[Arrival date]:[Arrival date]]="","",IF(AND(FORM_TRAINING[[#This Row],[Arrival date]:[Arrival date]]&lt;=AB$12,FORM_TRAINING[[#This Row],[Departure date]:[Departure date]]&gt;AB$12),"YES","NO"))</f>
        <v/>
      </c>
      <c r="AC48" s="33"/>
      <c r="AD48" s="33" t="str" cm="1">
        <f t="array" ref="AD48">IF(FORM_TRAINING[[#This Row],[Room (03/02)]]="","",IFERROR(VLOOKUP(CONCATENATE(FORM_TRAINING[[#This Row],[Hotel]:[Hotel]],".",FORM_TRAINING[[#This Row],[Room (03/02)]]),SET!$AL$2:$AM$36,2,FALSE),"ND"))</f>
        <v/>
      </c>
      <c r="AE48" s="33" t="str" cm="1">
        <f t="array" ref="AE48">IF(FORM_TRAINING[[#This Row],[Room (04/02)]]="","",IFERROR(VLOOKUP(CONCATENATE(FORM_TRAINING[[#This Row],[Hotel]:[Hotel]],".",FORM_TRAINING[[#This Row],[Room (04/02)]]),SET!$AL$2:$AM$36,2,FALSE),"ND"))</f>
        <v/>
      </c>
      <c r="AF48" s="33" t="str" cm="1">
        <f t="array" ref="AF48">IF(FORM_TRAINING[[#This Row],[Room (05/02)]]="","",IFERROR(VLOOKUP(CONCATENATE(FORM_TRAINING[[#This Row],[Hotel]:[Hotel]],".",FORM_TRAINING[[#This Row],[Room (05/02)]]),SET!$AL$2:$AM$36,2,FALSE),"ND"))</f>
        <v/>
      </c>
      <c r="AG48" s="33" t="str" cm="1">
        <f t="array" ref="AG48">IF(FORM_TRAINING[[#This Row],[Room (06/02)2]]="","",IFERROR(VLOOKUP(CONCATENATE(FORM_TRAINING[[#This Row],[Hotel]:[Hotel]],".",FORM_TRAINING[[#This Row],[Room (06/02)2]]),SET!$AL$2:$AM$36,2,FALSE),"ND"))</f>
        <v/>
      </c>
    </row>
    <row r="49" spans="2:33">
      <c r="B49" s="2" t="str">
        <f>IF(FORM_TRAINING[[#This Row],[Title]]="","",IF(OR(FORM_TRAINING[[#This Row],[Tranning camp ?]]="",AND(FORM_TRAINING[[#This Row],[Hotel]]="",FORM_TRAINING[[#This Row],[Tranning camp ?]]="")),"O",IF(COUNTIF(AE49:AH49,"ND")&gt;0.5,"R",IF((COUNTIF(FORM_TRAINING[[#This Row],[Room (03/02)]],"")+COUNTIF(FORM_TRAINING[[#This Row],[Room (04/02)]],"")+COUNTIF(FORM_TRAINING[[#This Row],[Room (05/02)]],"")+COUNTIF(FORM_TRAINING[[#This Row],[Room (06/02)2]],""))=COUNTIF(Y49:AB49,"NO"),"G","R"))))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2" t="str">
        <f>IF(FORM_GEN[[#This Row],[Function]]="","",FORM_GEN[[#This Row],[Function]])</f>
        <v/>
      </c>
      <c r="H49" s="13" t="str">
        <f>IF(FORM_GEN[[#This Row],[Arrival date]]="","",FORM_GEN[[#This Row],[Arrival date]])</f>
        <v/>
      </c>
      <c r="I49" s="13" t="str">
        <f>IF(FORM_GEN[[#This Row],[Departure date]]="","",FORM_GEN[[#This Row],[Departure date]])</f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4"/>
      <c r="Y49" s="33" t="str" cm="1">
        <f t="array" ref="Y49">IF(FORM_TRAINING[[#This Row],[Arrival date]:[Arrival date]]="","",IF(AND(FORM_TRAINING[[#This Row],[Arrival date]:[Arrival date]]&lt;=Y$12,FORM_TRAINING[[#This Row],[Departure date]:[Departure date]]&gt;Y$12),"YES","NO"))</f>
        <v/>
      </c>
      <c r="Z49" s="33" t="str" cm="1">
        <f t="array" ref="Z49">IF(FORM_TRAINING[[#This Row],[Arrival date]:[Arrival date]]="","",IF(AND(FORM_TRAINING[[#This Row],[Arrival date]:[Arrival date]]&lt;=Z$12,FORM_TRAINING[[#This Row],[Departure date]:[Departure date]]&gt;Z$12),"YES","NO"))</f>
        <v/>
      </c>
      <c r="AA49" s="33" t="str" cm="1">
        <f t="array" ref="AA49">IF(FORM_TRAINING[[#This Row],[Arrival date]:[Arrival date]]="","",IF(AND(FORM_TRAINING[[#This Row],[Arrival date]:[Arrival date]]&lt;=AA$12,FORM_TRAINING[[#This Row],[Departure date]:[Departure date]]&gt;AA$12),"YES","NO"))</f>
        <v/>
      </c>
      <c r="AB49" s="33" t="str" cm="1">
        <f t="array" ref="AB49">IF(FORM_TRAINING[[#This Row],[Arrival date]:[Arrival date]]="","",IF(AND(FORM_TRAINING[[#This Row],[Arrival date]:[Arrival date]]&lt;=AB$12,FORM_TRAINING[[#This Row],[Departure date]:[Departure date]]&gt;AB$12),"YES","NO"))</f>
        <v/>
      </c>
      <c r="AC49" s="33"/>
      <c r="AD49" s="33" t="str" cm="1">
        <f t="array" ref="AD49">IF(FORM_TRAINING[[#This Row],[Room (03/02)]]="","",IFERROR(VLOOKUP(CONCATENATE(FORM_TRAINING[[#This Row],[Hotel]:[Hotel]],".",FORM_TRAINING[[#This Row],[Room (03/02)]]),SET!$AL$2:$AM$36,2,FALSE),"ND"))</f>
        <v/>
      </c>
      <c r="AE49" s="33" t="str" cm="1">
        <f t="array" ref="AE49">IF(FORM_TRAINING[[#This Row],[Room (04/02)]]="","",IFERROR(VLOOKUP(CONCATENATE(FORM_TRAINING[[#This Row],[Hotel]:[Hotel]],".",FORM_TRAINING[[#This Row],[Room (04/02)]]),SET!$AL$2:$AM$36,2,FALSE),"ND"))</f>
        <v/>
      </c>
      <c r="AF49" s="33" t="str" cm="1">
        <f t="array" ref="AF49">IF(FORM_TRAINING[[#This Row],[Room (05/02)]]="","",IFERROR(VLOOKUP(CONCATENATE(FORM_TRAINING[[#This Row],[Hotel]:[Hotel]],".",FORM_TRAINING[[#This Row],[Room (05/02)]]),SET!$AL$2:$AM$36,2,FALSE),"ND"))</f>
        <v/>
      </c>
      <c r="AG49" s="33" t="str" cm="1">
        <f t="array" ref="AG49">IF(FORM_TRAINING[[#This Row],[Room (06/02)2]]="","",IFERROR(VLOOKUP(CONCATENATE(FORM_TRAINING[[#This Row],[Hotel]:[Hotel]],".",FORM_TRAINING[[#This Row],[Room (06/02)2]]),SET!$AL$2:$AM$36,2,FALSE),"ND"))</f>
        <v/>
      </c>
    </row>
    <row r="50" spans="2:33">
      <c r="B50" s="2" t="str">
        <f>IF(FORM_TRAINING[[#This Row],[Title]]="","",IF(OR(FORM_TRAINING[[#This Row],[Tranning camp ?]]="",AND(FORM_TRAINING[[#This Row],[Hotel]]="",FORM_TRAINING[[#This Row],[Tranning camp ?]]="")),"O",IF(COUNTIF(AE50:AH50,"ND")&gt;0.5,"R",IF((COUNTIF(FORM_TRAINING[[#This Row],[Room (03/02)]],"")+COUNTIF(FORM_TRAINING[[#This Row],[Room (04/02)]],"")+COUNTIF(FORM_TRAINING[[#This Row],[Room (05/02)]],"")+COUNTIF(FORM_TRAINING[[#This Row],[Room (06/02)2]],""))=COUNTIF(Y50:AB50,"NO"),"G","R"))))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2" t="str">
        <f>IF(FORM_GEN[[#This Row],[Function]]="","",FORM_GEN[[#This Row],[Function]])</f>
        <v/>
      </c>
      <c r="H50" s="13" t="str">
        <f>IF(FORM_GEN[[#This Row],[Arrival date]]="","",FORM_GEN[[#This Row],[Arrival date]])</f>
        <v/>
      </c>
      <c r="I50" s="13" t="str">
        <f>IF(FORM_GEN[[#This Row],[Departure date]]="","",FORM_GEN[[#This Row],[Departure date]])</f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4"/>
      <c r="Y50" s="33" t="str" cm="1">
        <f t="array" ref="Y50">IF(FORM_TRAINING[[#This Row],[Arrival date]:[Arrival date]]="","",IF(AND(FORM_TRAINING[[#This Row],[Arrival date]:[Arrival date]]&lt;=Y$12,FORM_TRAINING[[#This Row],[Departure date]:[Departure date]]&gt;Y$12),"YES","NO"))</f>
        <v/>
      </c>
      <c r="Z50" s="33" t="str" cm="1">
        <f t="array" ref="Z50">IF(FORM_TRAINING[[#This Row],[Arrival date]:[Arrival date]]="","",IF(AND(FORM_TRAINING[[#This Row],[Arrival date]:[Arrival date]]&lt;=Z$12,FORM_TRAINING[[#This Row],[Departure date]:[Departure date]]&gt;Z$12),"YES","NO"))</f>
        <v/>
      </c>
      <c r="AA50" s="33" t="str" cm="1">
        <f t="array" ref="AA50">IF(FORM_TRAINING[[#This Row],[Arrival date]:[Arrival date]]="","",IF(AND(FORM_TRAINING[[#This Row],[Arrival date]:[Arrival date]]&lt;=AA$12,FORM_TRAINING[[#This Row],[Departure date]:[Departure date]]&gt;AA$12),"YES","NO"))</f>
        <v/>
      </c>
      <c r="AB50" s="33" t="str" cm="1">
        <f t="array" ref="AB50">IF(FORM_TRAINING[[#This Row],[Arrival date]:[Arrival date]]="","",IF(AND(FORM_TRAINING[[#This Row],[Arrival date]:[Arrival date]]&lt;=AB$12,FORM_TRAINING[[#This Row],[Departure date]:[Departure date]]&gt;AB$12),"YES","NO"))</f>
        <v/>
      </c>
      <c r="AC50" s="33"/>
      <c r="AD50" s="33" t="str" cm="1">
        <f t="array" ref="AD50">IF(FORM_TRAINING[[#This Row],[Room (03/02)]]="","",IFERROR(VLOOKUP(CONCATENATE(FORM_TRAINING[[#This Row],[Hotel]:[Hotel]],".",FORM_TRAINING[[#This Row],[Room (03/02)]]),SET!$AL$2:$AM$36,2,FALSE),"ND"))</f>
        <v/>
      </c>
      <c r="AE50" s="33" t="str" cm="1">
        <f t="array" ref="AE50">IF(FORM_TRAINING[[#This Row],[Room (04/02)]]="","",IFERROR(VLOOKUP(CONCATENATE(FORM_TRAINING[[#This Row],[Hotel]:[Hotel]],".",FORM_TRAINING[[#This Row],[Room (04/02)]]),SET!$AL$2:$AM$36,2,FALSE),"ND"))</f>
        <v/>
      </c>
      <c r="AF50" s="33" t="str" cm="1">
        <f t="array" ref="AF50">IF(FORM_TRAINING[[#This Row],[Room (05/02)]]="","",IFERROR(VLOOKUP(CONCATENATE(FORM_TRAINING[[#This Row],[Hotel]:[Hotel]],".",FORM_TRAINING[[#This Row],[Room (05/02)]]),SET!$AL$2:$AM$36,2,FALSE),"ND"))</f>
        <v/>
      </c>
      <c r="AG50" s="33" t="str" cm="1">
        <f t="array" ref="AG50">IF(FORM_TRAINING[[#This Row],[Room (06/02)2]]="","",IFERROR(VLOOKUP(CONCATENATE(FORM_TRAINING[[#This Row],[Hotel]:[Hotel]],".",FORM_TRAINING[[#This Row],[Room (06/02)2]]),SET!$AL$2:$AM$36,2,FALSE),"ND"))</f>
        <v/>
      </c>
    </row>
    <row r="51" spans="2:33">
      <c r="B51" s="2" t="str">
        <f>IF(FORM_TRAINING[[#This Row],[Title]]="","",IF(OR(FORM_TRAINING[[#This Row],[Tranning camp ?]]="",AND(FORM_TRAINING[[#This Row],[Hotel]]="",FORM_TRAINING[[#This Row],[Tranning camp ?]]="")),"O",IF(COUNTIF(AE51:AH51,"ND")&gt;0.5,"R",IF((COUNTIF(FORM_TRAINING[[#This Row],[Room (03/02)]],"")+COUNTIF(FORM_TRAINING[[#This Row],[Room (04/02)]],"")+COUNTIF(FORM_TRAINING[[#This Row],[Room (05/02)]],"")+COUNTIF(FORM_TRAINING[[#This Row],[Room (06/02)2]],""))=COUNTIF(Y51:AB51,"NO"),"G","R"))))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2" t="str">
        <f>IF(FORM_GEN[[#This Row],[Function]]="","",FORM_GEN[[#This Row],[Function]])</f>
        <v/>
      </c>
      <c r="H51" s="13" t="str">
        <f>IF(FORM_GEN[[#This Row],[Arrival date]]="","",FORM_GEN[[#This Row],[Arrival date]])</f>
        <v/>
      </c>
      <c r="I51" s="13" t="str">
        <f>IF(FORM_GEN[[#This Row],[Departure date]]="","",FORM_GEN[[#This Row],[Departure date]])</f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4"/>
      <c r="Y51" s="33" t="str" cm="1">
        <f t="array" ref="Y51">IF(FORM_TRAINING[[#This Row],[Arrival date]:[Arrival date]]="","",IF(AND(FORM_TRAINING[[#This Row],[Arrival date]:[Arrival date]]&lt;=Y$12,FORM_TRAINING[[#This Row],[Departure date]:[Departure date]]&gt;Y$12),"YES","NO"))</f>
        <v/>
      </c>
      <c r="Z51" s="33" t="str" cm="1">
        <f t="array" ref="Z51">IF(FORM_TRAINING[[#This Row],[Arrival date]:[Arrival date]]="","",IF(AND(FORM_TRAINING[[#This Row],[Arrival date]:[Arrival date]]&lt;=Z$12,FORM_TRAINING[[#This Row],[Departure date]:[Departure date]]&gt;Z$12),"YES","NO"))</f>
        <v/>
      </c>
      <c r="AA51" s="33" t="str" cm="1">
        <f t="array" ref="AA51">IF(FORM_TRAINING[[#This Row],[Arrival date]:[Arrival date]]="","",IF(AND(FORM_TRAINING[[#This Row],[Arrival date]:[Arrival date]]&lt;=AA$12,FORM_TRAINING[[#This Row],[Departure date]:[Departure date]]&gt;AA$12),"YES","NO"))</f>
        <v/>
      </c>
      <c r="AB51" s="33" t="str" cm="1">
        <f t="array" ref="AB51">IF(FORM_TRAINING[[#This Row],[Arrival date]:[Arrival date]]="","",IF(AND(FORM_TRAINING[[#This Row],[Arrival date]:[Arrival date]]&lt;=AB$12,FORM_TRAINING[[#This Row],[Departure date]:[Departure date]]&gt;AB$12),"YES","NO"))</f>
        <v/>
      </c>
      <c r="AC51" s="33"/>
      <c r="AD51" s="33" t="str" cm="1">
        <f t="array" ref="AD51">IF(FORM_TRAINING[[#This Row],[Room (03/02)]]="","",IFERROR(VLOOKUP(CONCATENATE(FORM_TRAINING[[#This Row],[Hotel]:[Hotel]],".",FORM_TRAINING[[#This Row],[Room (03/02)]]),SET!$AL$2:$AM$36,2,FALSE),"ND"))</f>
        <v/>
      </c>
      <c r="AE51" s="33" t="str" cm="1">
        <f t="array" ref="AE51">IF(FORM_TRAINING[[#This Row],[Room (04/02)]]="","",IFERROR(VLOOKUP(CONCATENATE(FORM_TRAINING[[#This Row],[Hotel]:[Hotel]],".",FORM_TRAINING[[#This Row],[Room (04/02)]]),SET!$AL$2:$AM$36,2,FALSE),"ND"))</f>
        <v/>
      </c>
      <c r="AF51" s="33" t="str" cm="1">
        <f t="array" ref="AF51">IF(FORM_TRAINING[[#This Row],[Room (05/02)]]="","",IFERROR(VLOOKUP(CONCATENATE(FORM_TRAINING[[#This Row],[Hotel]:[Hotel]],".",FORM_TRAINING[[#This Row],[Room (05/02)]]),SET!$AL$2:$AM$36,2,FALSE),"ND"))</f>
        <v/>
      </c>
      <c r="AG51" s="33" t="str" cm="1">
        <f t="array" ref="AG51">IF(FORM_TRAINING[[#This Row],[Room (06/02)2]]="","",IFERROR(VLOOKUP(CONCATENATE(FORM_TRAINING[[#This Row],[Hotel]:[Hotel]],".",FORM_TRAINING[[#This Row],[Room (06/02)2]]),SET!$AL$2:$AM$36,2,FALSE),"ND"))</f>
        <v/>
      </c>
    </row>
    <row r="52" spans="2:33">
      <c r="B52" s="2" t="str">
        <f>IF(FORM_TRAINING[[#This Row],[Title]]="","",IF(OR(FORM_TRAINING[[#This Row],[Tranning camp ?]]="",AND(FORM_TRAINING[[#This Row],[Hotel]]="",FORM_TRAINING[[#This Row],[Tranning camp ?]]="")),"O",IF(COUNTIF(AE52:AH52,"ND")&gt;0.5,"R",IF((COUNTIF(FORM_TRAINING[[#This Row],[Room (03/02)]],"")+COUNTIF(FORM_TRAINING[[#This Row],[Room (04/02)]],"")+COUNTIF(FORM_TRAINING[[#This Row],[Room (05/02)]],"")+COUNTIF(FORM_TRAINING[[#This Row],[Room (06/02)2]],""))=COUNTIF(Y52:AB52,"NO"),"G","R"))))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2" t="str">
        <f>IF(FORM_GEN[[#This Row],[Function]]="","",FORM_GEN[[#This Row],[Function]])</f>
        <v/>
      </c>
      <c r="H52" s="13" t="str">
        <f>IF(FORM_GEN[[#This Row],[Arrival date]]="","",FORM_GEN[[#This Row],[Arrival date]])</f>
        <v/>
      </c>
      <c r="I52" s="13" t="str">
        <f>IF(FORM_GEN[[#This Row],[Departure date]]="","",FORM_GEN[[#This Row],[Departure date]])</f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4"/>
      <c r="Y52" s="33" t="str" cm="1">
        <f t="array" ref="Y52">IF(FORM_TRAINING[[#This Row],[Arrival date]:[Arrival date]]="","",IF(AND(FORM_TRAINING[[#This Row],[Arrival date]:[Arrival date]]&lt;=Y$12,FORM_TRAINING[[#This Row],[Departure date]:[Departure date]]&gt;Y$12),"YES","NO"))</f>
        <v/>
      </c>
      <c r="Z52" s="33" t="str" cm="1">
        <f t="array" ref="Z52">IF(FORM_TRAINING[[#This Row],[Arrival date]:[Arrival date]]="","",IF(AND(FORM_TRAINING[[#This Row],[Arrival date]:[Arrival date]]&lt;=Z$12,FORM_TRAINING[[#This Row],[Departure date]:[Departure date]]&gt;Z$12),"YES","NO"))</f>
        <v/>
      </c>
      <c r="AA52" s="33" t="str" cm="1">
        <f t="array" ref="AA52">IF(FORM_TRAINING[[#This Row],[Arrival date]:[Arrival date]]="","",IF(AND(FORM_TRAINING[[#This Row],[Arrival date]:[Arrival date]]&lt;=AA$12,FORM_TRAINING[[#This Row],[Departure date]:[Departure date]]&gt;AA$12),"YES","NO"))</f>
        <v/>
      </c>
      <c r="AB52" s="33" t="str" cm="1">
        <f t="array" ref="AB52">IF(FORM_TRAINING[[#This Row],[Arrival date]:[Arrival date]]="","",IF(AND(FORM_TRAINING[[#This Row],[Arrival date]:[Arrival date]]&lt;=AB$12,FORM_TRAINING[[#This Row],[Departure date]:[Departure date]]&gt;AB$12),"YES","NO"))</f>
        <v/>
      </c>
      <c r="AC52" s="33"/>
      <c r="AD52" s="33" t="str" cm="1">
        <f t="array" ref="AD52">IF(FORM_TRAINING[[#This Row],[Room (03/02)]]="","",IFERROR(VLOOKUP(CONCATENATE(FORM_TRAINING[[#This Row],[Hotel]:[Hotel]],".",FORM_TRAINING[[#This Row],[Room (03/02)]]),SET!$AL$2:$AM$36,2,FALSE),"ND"))</f>
        <v/>
      </c>
      <c r="AE52" s="33" t="str" cm="1">
        <f t="array" ref="AE52">IF(FORM_TRAINING[[#This Row],[Room (04/02)]]="","",IFERROR(VLOOKUP(CONCATENATE(FORM_TRAINING[[#This Row],[Hotel]:[Hotel]],".",FORM_TRAINING[[#This Row],[Room (04/02)]]),SET!$AL$2:$AM$36,2,FALSE),"ND"))</f>
        <v/>
      </c>
      <c r="AF52" s="33" t="str" cm="1">
        <f t="array" ref="AF52">IF(FORM_TRAINING[[#This Row],[Room (05/02)]]="","",IFERROR(VLOOKUP(CONCATENATE(FORM_TRAINING[[#This Row],[Hotel]:[Hotel]],".",FORM_TRAINING[[#This Row],[Room (05/02)]]),SET!$AL$2:$AM$36,2,FALSE),"ND"))</f>
        <v/>
      </c>
      <c r="AG52" s="33" t="str" cm="1">
        <f t="array" ref="AG52">IF(FORM_TRAINING[[#This Row],[Room (06/02)2]]="","",IFERROR(VLOOKUP(CONCATENATE(FORM_TRAINING[[#This Row],[Hotel]:[Hotel]],".",FORM_TRAINING[[#This Row],[Room (06/02)2]]),SET!$AL$2:$AM$36,2,FALSE),"ND"))</f>
        <v/>
      </c>
    </row>
    <row r="53" spans="2:33">
      <c r="B53" s="2" t="str">
        <f>IF(FORM_TRAINING[[#This Row],[Title]]="","",IF(OR(FORM_TRAINING[[#This Row],[Tranning camp ?]]="",AND(FORM_TRAINING[[#This Row],[Hotel]]="",FORM_TRAINING[[#This Row],[Tranning camp ?]]="")),"O",IF(COUNTIF(AE53:AH53,"ND")&gt;0.5,"R",IF((COUNTIF(FORM_TRAINING[[#This Row],[Room (03/02)]],"")+COUNTIF(FORM_TRAINING[[#This Row],[Room (04/02)]],"")+COUNTIF(FORM_TRAINING[[#This Row],[Room (05/02)]],"")+COUNTIF(FORM_TRAINING[[#This Row],[Room (06/02)2]],""))=COUNTIF(Y53:AB53,"NO"),"G","R"))))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2" t="str">
        <f>IF(FORM_GEN[[#This Row],[Function]]="","",FORM_GEN[[#This Row],[Function]])</f>
        <v/>
      </c>
      <c r="H53" s="13" t="str">
        <f>IF(FORM_GEN[[#This Row],[Arrival date]]="","",FORM_GEN[[#This Row],[Arrival date]])</f>
        <v/>
      </c>
      <c r="I53" s="13" t="str">
        <f>IF(FORM_GEN[[#This Row],[Departure date]]="","",FORM_GEN[[#This Row],[Departure date]])</f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4"/>
      <c r="Y53" s="33" t="str" cm="1">
        <f t="array" ref="Y53">IF(FORM_TRAINING[[#This Row],[Arrival date]:[Arrival date]]="","",IF(AND(FORM_TRAINING[[#This Row],[Arrival date]:[Arrival date]]&lt;=Y$12,FORM_TRAINING[[#This Row],[Departure date]:[Departure date]]&gt;Y$12),"YES","NO"))</f>
        <v/>
      </c>
      <c r="Z53" s="33" t="str" cm="1">
        <f t="array" ref="Z53">IF(FORM_TRAINING[[#This Row],[Arrival date]:[Arrival date]]="","",IF(AND(FORM_TRAINING[[#This Row],[Arrival date]:[Arrival date]]&lt;=Z$12,FORM_TRAINING[[#This Row],[Departure date]:[Departure date]]&gt;Z$12),"YES","NO"))</f>
        <v/>
      </c>
      <c r="AA53" s="33" t="str" cm="1">
        <f t="array" ref="AA53">IF(FORM_TRAINING[[#This Row],[Arrival date]:[Arrival date]]="","",IF(AND(FORM_TRAINING[[#This Row],[Arrival date]:[Arrival date]]&lt;=AA$12,FORM_TRAINING[[#This Row],[Departure date]:[Departure date]]&gt;AA$12),"YES","NO"))</f>
        <v/>
      </c>
      <c r="AB53" s="33" t="str" cm="1">
        <f t="array" ref="AB53">IF(FORM_TRAINING[[#This Row],[Arrival date]:[Arrival date]]="","",IF(AND(FORM_TRAINING[[#This Row],[Arrival date]:[Arrival date]]&lt;=AB$12,FORM_TRAINING[[#This Row],[Departure date]:[Departure date]]&gt;AB$12),"YES","NO"))</f>
        <v/>
      </c>
      <c r="AC53" s="33"/>
      <c r="AD53" s="33" t="str" cm="1">
        <f t="array" ref="AD53">IF(FORM_TRAINING[[#This Row],[Room (03/02)]]="","",IFERROR(VLOOKUP(CONCATENATE(FORM_TRAINING[[#This Row],[Hotel]:[Hotel]],".",FORM_TRAINING[[#This Row],[Room (03/02)]]),SET!$AL$2:$AM$36,2,FALSE),"ND"))</f>
        <v/>
      </c>
      <c r="AE53" s="33" t="str" cm="1">
        <f t="array" ref="AE53">IF(FORM_TRAINING[[#This Row],[Room (04/02)]]="","",IFERROR(VLOOKUP(CONCATENATE(FORM_TRAINING[[#This Row],[Hotel]:[Hotel]],".",FORM_TRAINING[[#This Row],[Room (04/02)]]),SET!$AL$2:$AM$36,2,FALSE),"ND"))</f>
        <v/>
      </c>
      <c r="AF53" s="33" t="str" cm="1">
        <f t="array" ref="AF53">IF(FORM_TRAINING[[#This Row],[Room (05/02)]]="","",IFERROR(VLOOKUP(CONCATENATE(FORM_TRAINING[[#This Row],[Hotel]:[Hotel]],".",FORM_TRAINING[[#This Row],[Room (05/02)]]),SET!$AL$2:$AM$36,2,FALSE),"ND"))</f>
        <v/>
      </c>
      <c r="AG53" s="33" t="str" cm="1">
        <f t="array" ref="AG53">IF(FORM_TRAINING[[#This Row],[Room (06/02)2]]="","",IFERROR(VLOOKUP(CONCATENATE(FORM_TRAINING[[#This Row],[Hotel]:[Hotel]],".",FORM_TRAINING[[#This Row],[Room (06/02)2]]),SET!$AL$2:$AM$36,2,FALSE),"ND"))</f>
        <v/>
      </c>
    </row>
    <row r="54" spans="2:33">
      <c r="B54" s="2" t="str">
        <f>IF(FORM_TRAINING[[#This Row],[Title]]="","",IF(OR(FORM_TRAINING[[#This Row],[Tranning camp ?]]="",AND(FORM_TRAINING[[#This Row],[Hotel]]="",FORM_TRAINING[[#This Row],[Tranning camp ?]]="")),"O",IF(COUNTIF(AE54:AH54,"ND")&gt;0.5,"R",IF((COUNTIF(FORM_TRAINING[[#This Row],[Room (03/02)]],"")+COUNTIF(FORM_TRAINING[[#This Row],[Room (04/02)]],"")+COUNTIF(FORM_TRAINING[[#This Row],[Room (05/02)]],"")+COUNTIF(FORM_TRAINING[[#This Row],[Room (06/02)2]],""))=COUNTIF(Y54:AB54,"NO"),"G","R"))))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2" t="str">
        <f>IF(FORM_GEN[[#This Row],[Function]]="","",FORM_GEN[[#This Row],[Function]])</f>
        <v/>
      </c>
      <c r="H54" s="13" t="str">
        <f>IF(FORM_GEN[[#This Row],[Arrival date]]="","",FORM_GEN[[#This Row],[Arrival date]])</f>
        <v/>
      </c>
      <c r="I54" s="13" t="str">
        <f>IF(FORM_GEN[[#This Row],[Departure date]]="","",FORM_GEN[[#This Row],[Departure date]])</f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33" t="str" cm="1">
        <f t="array" ref="Y54">IF(FORM_TRAINING[[#This Row],[Arrival date]:[Arrival date]]="","",IF(AND(FORM_TRAINING[[#This Row],[Arrival date]:[Arrival date]]&lt;=Y$12,FORM_TRAINING[[#This Row],[Departure date]:[Departure date]]&gt;Y$12),"YES","NO"))</f>
        <v/>
      </c>
      <c r="Z54" s="33" t="str" cm="1">
        <f t="array" ref="Z54">IF(FORM_TRAINING[[#This Row],[Arrival date]:[Arrival date]]="","",IF(AND(FORM_TRAINING[[#This Row],[Arrival date]:[Arrival date]]&lt;=Z$12,FORM_TRAINING[[#This Row],[Departure date]:[Departure date]]&gt;Z$12),"YES","NO"))</f>
        <v/>
      </c>
      <c r="AA54" s="33" t="str" cm="1">
        <f t="array" ref="AA54">IF(FORM_TRAINING[[#This Row],[Arrival date]:[Arrival date]]="","",IF(AND(FORM_TRAINING[[#This Row],[Arrival date]:[Arrival date]]&lt;=AA$12,FORM_TRAINING[[#This Row],[Departure date]:[Departure date]]&gt;AA$12),"YES","NO"))</f>
        <v/>
      </c>
      <c r="AB54" s="33" t="str" cm="1">
        <f t="array" ref="AB54">IF(FORM_TRAINING[[#This Row],[Arrival date]:[Arrival date]]="","",IF(AND(FORM_TRAINING[[#This Row],[Arrival date]:[Arrival date]]&lt;=AB$12,FORM_TRAINING[[#This Row],[Departure date]:[Departure date]]&gt;AB$12),"YES","NO"))</f>
        <v/>
      </c>
      <c r="AC54" s="33"/>
      <c r="AD54" s="33" t="str" cm="1">
        <f t="array" ref="AD54">IF(FORM_TRAINING[[#This Row],[Room (03/02)]]="","",IFERROR(VLOOKUP(CONCATENATE(FORM_TRAINING[[#This Row],[Hotel]:[Hotel]],".",FORM_TRAINING[[#This Row],[Room (03/02)]]),SET!$AL$2:$AM$36,2,FALSE),"ND"))</f>
        <v/>
      </c>
      <c r="AE54" s="33" t="str" cm="1">
        <f t="array" ref="AE54">IF(FORM_TRAINING[[#This Row],[Room (04/02)]]="","",IFERROR(VLOOKUP(CONCATENATE(FORM_TRAINING[[#This Row],[Hotel]:[Hotel]],".",FORM_TRAINING[[#This Row],[Room (04/02)]]),SET!$AL$2:$AM$36,2,FALSE),"ND"))</f>
        <v/>
      </c>
      <c r="AF54" s="33" t="str" cm="1">
        <f t="array" ref="AF54">IF(FORM_TRAINING[[#This Row],[Room (05/02)]]="","",IFERROR(VLOOKUP(CONCATENATE(FORM_TRAINING[[#This Row],[Hotel]:[Hotel]],".",FORM_TRAINING[[#This Row],[Room (05/02)]]),SET!$AL$2:$AM$36,2,FALSE),"ND"))</f>
        <v/>
      </c>
      <c r="AG54" s="33" t="str" cm="1">
        <f t="array" ref="AG54">IF(FORM_TRAINING[[#This Row],[Room (06/02)2]]="","",IFERROR(VLOOKUP(CONCATENATE(FORM_TRAINING[[#This Row],[Hotel]:[Hotel]],".",FORM_TRAINING[[#This Row],[Room (06/02)2]]),SET!$AL$2:$AM$36,2,FALSE),"ND"))</f>
        <v/>
      </c>
    </row>
    <row r="55" spans="2:33">
      <c r="B55" s="2" t="str">
        <f>IF(FORM_TRAINING[[#This Row],[Title]]="","",IF(OR(FORM_TRAINING[[#This Row],[Tranning camp ?]]="",AND(FORM_TRAINING[[#This Row],[Hotel]]="",FORM_TRAINING[[#This Row],[Tranning camp ?]]="")),"O",IF(COUNTIF(AE55:AH55,"ND")&gt;0.5,"R",IF((COUNTIF(FORM_TRAINING[[#This Row],[Room (03/02)]],"")+COUNTIF(FORM_TRAINING[[#This Row],[Room (04/02)]],"")+COUNTIF(FORM_TRAINING[[#This Row],[Room (05/02)]],"")+COUNTIF(FORM_TRAINING[[#This Row],[Room (06/02)2]],""))=COUNTIF(Y55:AB55,"NO"),"G","R"))))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2" t="str">
        <f>IF(FORM_GEN[[#This Row],[Function]]="","",FORM_GEN[[#This Row],[Function]])</f>
        <v/>
      </c>
      <c r="H55" s="13" t="str">
        <f>IF(FORM_GEN[[#This Row],[Arrival date]]="","",FORM_GEN[[#This Row],[Arrival date]])</f>
        <v/>
      </c>
      <c r="I55" s="13" t="str">
        <f>IF(FORM_GEN[[#This Row],[Departure date]]="","",FORM_GEN[[#This Row],[Departure date]])</f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4"/>
      <c r="Y55" s="33" t="str" cm="1">
        <f t="array" ref="Y55">IF(FORM_TRAINING[[#This Row],[Arrival date]:[Arrival date]]="","",IF(AND(FORM_TRAINING[[#This Row],[Arrival date]:[Arrival date]]&lt;=Y$12,FORM_TRAINING[[#This Row],[Departure date]:[Departure date]]&gt;Y$12),"YES","NO"))</f>
        <v/>
      </c>
      <c r="Z55" s="33" t="str" cm="1">
        <f t="array" ref="Z55">IF(FORM_TRAINING[[#This Row],[Arrival date]:[Arrival date]]="","",IF(AND(FORM_TRAINING[[#This Row],[Arrival date]:[Arrival date]]&lt;=Z$12,FORM_TRAINING[[#This Row],[Departure date]:[Departure date]]&gt;Z$12),"YES","NO"))</f>
        <v/>
      </c>
      <c r="AA55" s="33" t="str" cm="1">
        <f t="array" ref="AA55">IF(FORM_TRAINING[[#This Row],[Arrival date]:[Arrival date]]="","",IF(AND(FORM_TRAINING[[#This Row],[Arrival date]:[Arrival date]]&lt;=AA$12,FORM_TRAINING[[#This Row],[Departure date]:[Departure date]]&gt;AA$12),"YES","NO"))</f>
        <v/>
      </c>
      <c r="AB55" s="33" t="str" cm="1">
        <f t="array" ref="AB55">IF(FORM_TRAINING[[#This Row],[Arrival date]:[Arrival date]]="","",IF(AND(FORM_TRAINING[[#This Row],[Arrival date]:[Arrival date]]&lt;=AB$12,FORM_TRAINING[[#This Row],[Departure date]:[Departure date]]&gt;AB$12),"YES","NO"))</f>
        <v/>
      </c>
      <c r="AC55" s="33"/>
      <c r="AD55" s="33" t="str" cm="1">
        <f t="array" ref="AD55">IF(FORM_TRAINING[[#This Row],[Room (03/02)]]="","",IFERROR(VLOOKUP(CONCATENATE(FORM_TRAINING[[#This Row],[Hotel]:[Hotel]],".",FORM_TRAINING[[#This Row],[Room (03/02)]]),SET!$AL$2:$AM$36,2,FALSE),"ND"))</f>
        <v/>
      </c>
      <c r="AE55" s="33" t="str" cm="1">
        <f t="array" ref="AE55">IF(FORM_TRAINING[[#This Row],[Room (04/02)]]="","",IFERROR(VLOOKUP(CONCATENATE(FORM_TRAINING[[#This Row],[Hotel]:[Hotel]],".",FORM_TRAINING[[#This Row],[Room (04/02)]]),SET!$AL$2:$AM$36,2,FALSE),"ND"))</f>
        <v/>
      </c>
      <c r="AF55" s="33" t="str" cm="1">
        <f t="array" ref="AF55">IF(FORM_TRAINING[[#This Row],[Room (05/02)]]="","",IFERROR(VLOOKUP(CONCATENATE(FORM_TRAINING[[#This Row],[Hotel]:[Hotel]],".",FORM_TRAINING[[#This Row],[Room (05/02)]]),SET!$AL$2:$AM$36,2,FALSE),"ND"))</f>
        <v/>
      </c>
      <c r="AG55" s="33" t="str" cm="1">
        <f t="array" ref="AG55">IF(FORM_TRAINING[[#This Row],[Room (06/02)2]]="","",IFERROR(VLOOKUP(CONCATENATE(FORM_TRAINING[[#This Row],[Hotel]:[Hotel]],".",FORM_TRAINING[[#This Row],[Room (06/02)2]]),SET!$AL$2:$AM$36,2,FALSE),"ND"))</f>
        <v/>
      </c>
    </row>
    <row r="56" spans="2:33">
      <c r="B56" s="2" t="str">
        <f>IF(FORM_TRAINING[[#This Row],[Title]]="","",IF(OR(FORM_TRAINING[[#This Row],[Tranning camp ?]]="",AND(FORM_TRAINING[[#This Row],[Hotel]]="",FORM_TRAINING[[#This Row],[Tranning camp ?]]="")),"O",IF(COUNTIF(AE56:AH56,"ND")&gt;0.5,"R",IF((COUNTIF(FORM_TRAINING[[#This Row],[Room (03/02)]],"")+COUNTIF(FORM_TRAINING[[#This Row],[Room (04/02)]],"")+COUNTIF(FORM_TRAINING[[#This Row],[Room (05/02)]],"")+COUNTIF(FORM_TRAINING[[#This Row],[Room (06/02)2]],""))=COUNTIF(Y56:AB56,"NO"),"G","R"))))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2" t="str">
        <f>IF(FORM_GEN[[#This Row],[Function]]="","",FORM_GEN[[#This Row],[Function]])</f>
        <v/>
      </c>
      <c r="H56" s="13" t="str">
        <f>IF(FORM_GEN[[#This Row],[Arrival date]]="","",FORM_GEN[[#This Row],[Arrival date]])</f>
        <v/>
      </c>
      <c r="I56" s="13" t="str">
        <f>IF(FORM_GEN[[#This Row],[Departure date]]="","",FORM_GEN[[#This Row],[Departure date]])</f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4"/>
      <c r="Y56" s="33" t="str" cm="1">
        <f t="array" ref="Y56">IF(FORM_TRAINING[[#This Row],[Arrival date]:[Arrival date]]="","",IF(AND(FORM_TRAINING[[#This Row],[Arrival date]:[Arrival date]]&lt;=Y$12,FORM_TRAINING[[#This Row],[Departure date]:[Departure date]]&gt;Y$12),"YES","NO"))</f>
        <v/>
      </c>
      <c r="Z56" s="33" t="str" cm="1">
        <f t="array" ref="Z56">IF(FORM_TRAINING[[#This Row],[Arrival date]:[Arrival date]]="","",IF(AND(FORM_TRAINING[[#This Row],[Arrival date]:[Arrival date]]&lt;=Z$12,FORM_TRAINING[[#This Row],[Departure date]:[Departure date]]&gt;Z$12),"YES","NO"))</f>
        <v/>
      </c>
      <c r="AA56" s="33" t="str" cm="1">
        <f t="array" ref="AA56">IF(FORM_TRAINING[[#This Row],[Arrival date]:[Arrival date]]="","",IF(AND(FORM_TRAINING[[#This Row],[Arrival date]:[Arrival date]]&lt;=AA$12,FORM_TRAINING[[#This Row],[Departure date]:[Departure date]]&gt;AA$12),"YES","NO"))</f>
        <v/>
      </c>
      <c r="AB56" s="33" t="str" cm="1">
        <f t="array" ref="AB56">IF(FORM_TRAINING[[#This Row],[Arrival date]:[Arrival date]]="","",IF(AND(FORM_TRAINING[[#This Row],[Arrival date]:[Arrival date]]&lt;=AB$12,FORM_TRAINING[[#This Row],[Departure date]:[Departure date]]&gt;AB$12),"YES","NO"))</f>
        <v/>
      </c>
      <c r="AC56" s="33"/>
      <c r="AD56" s="33" t="str" cm="1">
        <f t="array" ref="AD56">IF(FORM_TRAINING[[#This Row],[Room (03/02)]]="","",IFERROR(VLOOKUP(CONCATENATE(FORM_TRAINING[[#This Row],[Hotel]:[Hotel]],".",FORM_TRAINING[[#This Row],[Room (03/02)]]),SET!$AL$2:$AM$36,2,FALSE),"ND"))</f>
        <v/>
      </c>
      <c r="AE56" s="33" t="str" cm="1">
        <f t="array" ref="AE56">IF(FORM_TRAINING[[#This Row],[Room (04/02)]]="","",IFERROR(VLOOKUP(CONCATENATE(FORM_TRAINING[[#This Row],[Hotel]:[Hotel]],".",FORM_TRAINING[[#This Row],[Room (04/02)]]),SET!$AL$2:$AM$36,2,FALSE),"ND"))</f>
        <v/>
      </c>
      <c r="AF56" s="33" t="str" cm="1">
        <f t="array" ref="AF56">IF(FORM_TRAINING[[#This Row],[Room (05/02)]]="","",IFERROR(VLOOKUP(CONCATENATE(FORM_TRAINING[[#This Row],[Hotel]:[Hotel]],".",FORM_TRAINING[[#This Row],[Room (05/02)]]),SET!$AL$2:$AM$36,2,FALSE),"ND"))</f>
        <v/>
      </c>
      <c r="AG56" s="33" t="str" cm="1">
        <f t="array" ref="AG56">IF(FORM_TRAINING[[#This Row],[Room (06/02)2]]="","",IFERROR(VLOOKUP(CONCATENATE(FORM_TRAINING[[#This Row],[Hotel]:[Hotel]],".",FORM_TRAINING[[#This Row],[Room (06/02)2]]),SET!$AL$2:$AM$36,2,FALSE),"ND"))</f>
        <v/>
      </c>
    </row>
    <row r="57" spans="2:33">
      <c r="B57" s="2" t="str">
        <f>IF(FORM_TRAINING[[#This Row],[Title]]="","",IF(OR(FORM_TRAINING[[#This Row],[Tranning camp ?]]="",AND(FORM_TRAINING[[#This Row],[Hotel]]="",FORM_TRAINING[[#This Row],[Tranning camp ?]]="")),"O",IF(COUNTIF(AE57:AH57,"ND")&gt;0.5,"R",IF((COUNTIF(FORM_TRAINING[[#This Row],[Room (03/02)]],"")+COUNTIF(FORM_TRAINING[[#This Row],[Room (04/02)]],"")+COUNTIF(FORM_TRAINING[[#This Row],[Room (05/02)]],"")+COUNTIF(FORM_TRAINING[[#This Row],[Room (06/02)2]],""))=COUNTIF(Y57:AB57,"NO"),"G","R"))))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2" t="str">
        <f>IF(FORM_GEN[[#This Row],[Function]]="","",FORM_GEN[[#This Row],[Function]])</f>
        <v/>
      </c>
      <c r="H57" s="13" t="str">
        <f>IF(FORM_GEN[[#This Row],[Arrival date]]="","",FORM_GEN[[#This Row],[Arrival date]])</f>
        <v/>
      </c>
      <c r="I57" s="13" t="str">
        <f>IF(FORM_GEN[[#This Row],[Departure date]]="","",FORM_GEN[[#This Row],[Departure date]])</f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4"/>
      <c r="Y57" s="33" t="str" cm="1">
        <f t="array" ref="Y57">IF(FORM_TRAINING[[#This Row],[Arrival date]:[Arrival date]]="","",IF(AND(FORM_TRAINING[[#This Row],[Arrival date]:[Arrival date]]&lt;=Y$12,FORM_TRAINING[[#This Row],[Departure date]:[Departure date]]&gt;Y$12),"YES","NO"))</f>
        <v/>
      </c>
      <c r="Z57" s="33" t="str" cm="1">
        <f t="array" ref="Z57">IF(FORM_TRAINING[[#This Row],[Arrival date]:[Arrival date]]="","",IF(AND(FORM_TRAINING[[#This Row],[Arrival date]:[Arrival date]]&lt;=Z$12,FORM_TRAINING[[#This Row],[Departure date]:[Departure date]]&gt;Z$12),"YES","NO"))</f>
        <v/>
      </c>
      <c r="AA57" s="33" t="str" cm="1">
        <f t="array" ref="AA57">IF(FORM_TRAINING[[#This Row],[Arrival date]:[Arrival date]]="","",IF(AND(FORM_TRAINING[[#This Row],[Arrival date]:[Arrival date]]&lt;=AA$12,FORM_TRAINING[[#This Row],[Departure date]:[Departure date]]&gt;AA$12),"YES","NO"))</f>
        <v/>
      </c>
      <c r="AB57" s="33" t="str" cm="1">
        <f t="array" ref="AB57">IF(FORM_TRAINING[[#This Row],[Arrival date]:[Arrival date]]="","",IF(AND(FORM_TRAINING[[#This Row],[Arrival date]:[Arrival date]]&lt;=AB$12,FORM_TRAINING[[#This Row],[Departure date]:[Departure date]]&gt;AB$12),"YES","NO"))</f>
        <v/>
      </c>
      <c r="AC57" s="33"/>
      <c r="AD57" s="33" t="str" cm="1">
        <f t="array" ref="AD57">IF(FORM_TRAINING[[#This Row],[Room (03/02)]]="","",IFERROR(VLOOKUP(CONCATENATE(FORM_TRAINING[[#This Row],[Hotel]:[Hotel]],".",FORM_TRAINING[[#This Row],[Room (03/02)]]),SET!$AL$2:$AM$36,2,FALSE),"ND"))</f>
        <v/>
      </c>
      <c r="AE57" s="33" t="str" cm="1">
        <f t="array" ref="AE57">IF(FORM_TRAINING[[#This Row],[Room (04/02)]]="","",IFERROR(VLOOKUP(CONCATENATE(FORM_TRAINING[[#This Row],[Hotel]:[Hotel]],".",FORM_TRAINING[[#This Row],[Room (04/02)]]),SET!$AL$2:$AM$36,2,FALSE),"ND"))</f>
        <v/>
      </c>
      <c r="AF57" s="33" t="str" cm="1">
        <f t="array" ref="AF57">IF(FORM_TRAINING[[#This Row],[Room (05/02)]]="","",IFERROR(VLOOKUP(CONCATENATE(FORM_TRAINING[[#This Row],[Hotel]:[Hotel]],".",FORM_TRAINING[[#This Row],[Room (05/02)]]),SET!$AL$2:$AM$36,2,FALSE),"ND"))</f>
        <v/>
      </c>
      <c r="AG57" s="33" t="str" cm="1">
        <f t="array" ref="AG57">IF(FORM_TRAINING[[#This Row],[Room (06/02)2]]="","",IFERROR(VLOOKUP(CONCATENATE(FORM_TRAINING[[#This Row],[Hotel]:[Hotel]],".",FORM_TRAINING[[#This Row],[Room (06/02)2]]),SET!$AL$2:$AM$36,2,FALSE),"ND"))</f>
        <v/>
      </c>
    </row>
    <row r="58" spans="2:33">
      <c r="B58" s="2" t="str">
        <f>IF(FORM_TRAINING[[#This Row],[Title]]="","",IF(OR(FORM_TRAINING[[#This Row],[Tranning camp ?]]="",AND(FORM_TRAINING[[#This Row],[Hotel]]="",FORM_TRAINING[[#This Row],[Tranning camp ?]]="")),"O",IF(COUNTIF(AE58:AH58,"ND")&gt;0.5,"R",IF((COUNTIF(FORM_TRAINING[[#This Row],[Room (03/02)]],"")+COUNTIF(FORM_TRAINING[[#This Row],[Room (04/02)]],"")+COUNTIF(FORM_TRAINING[[#This Row],[Room (05/02)]],"")+COUNTIF(FORM_TRAINING[[#This Row],[Room (06/02)2]],""))=COUNTIF(Y58:AB58,"NO"),"G","R"))))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2" t="str">
        <f>IF(FORM_GEN[[#This Row],[Function]]="","",FORM_GEN[[#This Row],[Function]])</f>
        <v/>
      </c>
      <c r="H58" s="13" t="str">
        <f>IF(FORM_GEN[[#This Row],[Arrival date]]="","",FORM_GEN[[#This Row],[Arrival date]])</f>
        <v/>
      </c>
      <c r="I58" s="13" t="str">
        <f>IF(FORM_GEN[[#This Row],[Departure date]]="","",FORM_GEN[[#This Row],[Departure date]])</f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4"/>
      <c r="Y58" s="33" t="str" cm="1">
        <f t="array" ref="Y58">IF(FORM_TRAINING[[#This Row],[Arrival date]:[Arrival date]]="","",IF(AND(FORM_TRAINING[[#This Row],[Arrival date]:[Arrival date]]&lt;=Y$12,FORM_TRAINING[[#This Row],[Departure date]:[Departure date]]&gt;Y$12),"YES","NO"))</f>
        <v/>
      </c>
      <c r="Z58" s="33" t="str" cm="1">
        <f t="array" ref="Z58">IF(FORM_TRAINING[[#This Row],[Arrival date]:[Arrival date]]="","",IF(AND(FORM_TRAINING[[#This Row],[Arrival date]:[Arrival date]]&lt;=Z$12,FORM_TRAINING[[#This Row],[Departure date]:[Departure date]]&gt;Z$12),"YES","NO"))</f>
        <v/>
      </c>
      <c r="AA58" s="33" t="str" cm="1">
        <f t="array" ref="AA58">IF(FORM_TRAINING[[#This Row],[Arrival date]:[Arrival date]]="","",IF(AND(FORM_TRAINING[[#This Row],[Arrival date]:[Arrival date]]&lt;=AA$12,FORM_TRAINING[[#This Row],[Departure date]:[Departure date]]&gt;AA$12),"YES","NO"))</f>
        <v/>
      </c>
      <c r="AB58" s="33" t="str" cm="1">
        <f t="array" ref="AB58">IF(FORM_TRAINING[[#This Row],[Arrival date]:[Arrival date]]="","",IF(AND(FORM_TRAINING[[#This Row],[Arrival date]:[Arrival date]]&lt;=AB$12,FORM_TRAINING[[#This Row],[Departure date]:[Departure date]]&gt;AB$12),"YES","NO"))</f>
        <v/>
      </c>
      <c r="AC58" s="33"/>
      <c r="AD58" s="33" t="str" cm="1">
        <f t="array" ref="AD58">IF(FORM_TRAINING[[#This Row],[Room (03/02)]]="","",IFERROR(VLOOKUP(CONCATENATE(FORM_TRAINING[[#This Row],[Hotel]:[Hotel]],".",FORM_TRAINING[[#This Row],[Room (03/02)]]),SET!$AL$2:$AM$36,2,FALSE),"ND"))</f>
        <v/>
      </c>
      <c r="AE58" s="33" t="str" cm="1">
        <f t="array" ref="AE58">IF(FORM_TRAINING[[#This Row],[Room (04/02)]]="","",IFERROR(VLOOKUP(CONCATENATE(FORM_TRAINING[[#This Row],[Hotel]:[Hotel]],".",FORM_TRAINING[[#This Row],[Room (04/02)]]),SET!$AL$2:$AM$36,2,FALSE),"ND"))</f>
        <v/>
      </c>
      <c r="AF58" s="33" t="str" cm="1">
        <f t="array" ref="AF58">IF(FORM_TRAINING[[#This Row],[Room (05/02)]]="","",IFERROR(VLOOKUP(CONCATENATE(FORM_TRAINING[[#This Row],[Hotel]:[Hotel]],".",FORM_TRAINING[[#This Row],[Room (05/02)]]),SET!$AL$2:$AM$36,2,FALSE),"ND"))</f>
        <v/>
      </c>
      <c r="AG58" s="33" t="str" cm="1">
        <f t="array" ref="AG58">IF(FORM_TRAINING[[#This Row],[Room (06/02)2]]="","",IFERROR(VLOOKUP(CONCATENATE(FORM_TRAINING[[#This Row],[Hotel]:[Hotel]],".",FORM_TRAINING[[#This Row],[Room (06/02)2]]),SET!$AL$2:$AM$36,2,FALSE),"ND"))</f>
        <v/>
      </c>
    </row>
    <row r="59" spans="2:33">
      <c r="B59" s="2" t="str">
        <f>IF(FORM_TRAINING[[#This Row],[Title]]="","",IF(OR(FORM_TRAINING[[#This Row],[Tranning camp ?]]="",AND(FORM_TRAINING[[#This Row],[Hotel]]="",FORM_TRAINING[[#This Row],[Tranning camp ?]]="")),"O",IF(COUNTIF(AE59:AH59,"ND")&gt;0.5,"R",IF((COUNTIF(FORM_TRAINING[[#This Row],[Room (03/02)]],"")+COUNTIF(FORM_TRAINING[[#This Row],[Room (04/02)]],"")+COUNTIF(FORM_TRAINING[[#This Row],[Room (05/02)]],"")+COUNTIF(FORM_TRAINING[[#This Row],[Room (06/02)2]],""))=COUNTIF(Y59:AB59,"NO"),"G","R"))))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2" t="str">
        <f>IF(FORM_GEN[[#This Row],[Function]]="","",FORM_GEN[[#This Row],[Function]])</f>
        <v/>
      </c>
      <c r="H59" s="13" t="str">
        <f>IF(FORM_GEN[[#This Row],[Arrival date]]="","",FORM_GEN[[#This Row],[Arrival date]])</f>
        <v/>
      </c>
      <c r="I59" s="13" t="str">
        <f>IF(FORM_GEN[[#This Row],[Departure date]]="","",FORM_GEN[[#This Row],[Departure date]])</f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4"/>
      <c r="Y59" s="33" t="str" cm="1">
        <f t="array" ref="Y59">IF(FORM_TRAINING[[#This Row],[Arrival date]:[Arrival date]]="","",IF(AND(FORM_TRAINING[[#This Row],[Arrival date]:[Arrival date]]&lt;=Y$12,FORM_TRAINING[[#This Row],[Departure date]:[Departure date]]&gt;Y$12),"YES","NO"))</f>
        <v/>
      </c>
      <c r="Z59" s="33" t="str" cm="1">
        <f t="array" ref="Z59">IF(FORM_TRAINING[[#This Row],[Arrival date]:[Arrival date]]="","",IF(AND(FORM_TRAINING[[#This Row],[Arrival date]:[Arrival date]]&lt;=Z$12,FORM_TRAINING[[#This Row],[Departure date]:[Departure date]]&gt;Z$12),"YES","NO"))</f>
        <v/>
      </c>
      <c r="AA59" s="33" t="str" cm="1">
        <f t="array" ref="AA59">IF(FORM_TRAINING[[#This Row],[Arrival date]:[Arrival date]]="","",IF(AND(FORM_TRAINING[[#This Row],[Arrival date]:[Arrival date]]&lt;=AA$12,FORM_TRAINING[[#This Row],[Departure date]:[Departure date]]&gt;AA$12),"YES","NO"))</f>
        <v/>
      </c>
      <c r="AB59" s="33" t="str" cm="1">
        <f t="array" ref="AB59">IF(FORM_TRAINING[[#This Row],[Arrival date]:[Arrival date]]="","",IF(AND(FORM_TRAINING[[#This Row],[Arrival date]:[Arrival date]]&lt;=AB$12,FORM_TRAINING[[#This Row],[Departure date]:[Departure date]]&gt;AB$12),"YES","NO"))</f>
        <v/>
      </c>
      <c r="AC59" s="33"/>
      <c r="AD59" s="33" t="str" cm="1">
        <f t="array" ref="AD59">IF(FORM_TRAINING[[#This Row],[Room (03/02)]]="","",IFERROR(VLOOKUP(CONCATENATE(FORM_TRAINING[[#This Row],[Hotel]:[Hotel]],".",FORM_TRAINING[[#This Row],[Room (03/02)]]),SET!$AL$2:$AM$36,2,FALSE),"ND"))</f>
        <v/>
      </c>
      <c r="AE59" s="33" t="str" cm="1">
        <f t="array" ref="AE59">IF(FORM_TRAINING[[#This Row],[Room (04/02)]]="","",IFERROR(VLOOKUP(CONCATENATE(FORM_TRAINING[[#This Row],[Hotel]:[Hotel]],".",FORM_TRAINING[[#This Row],[Room (04/02)]]),SET!$AL$2:$AM$36,2,FALSE),"ND"))</f>
        <v/>
      </c>
      <c r="AF59" s="33" t="str" cm="1">
        <f t="array" ref="AF59">IF(FORM_TRAINING[[#This Row],[Room (05/02)]]="","",IFERROR(VLOOKUP(CONCATENATE(FORM_TRAINING[[#This Row],[Hotel]:[Hotel]],".",FORM_TRAINING[[#This Row],[Room (05/02)]]),SET!$AL$2:$AM$36,2,FALSE),"ND"))</f>
        <v/>
      </c>
      <c r="AG59" s="33" t="str" cm="1">
        <f t="array" ref="AG59">IF(FORM_TRAINING[[#This Row],[Room (06/02)2]]="","",IFERROR(VLOOKUP(CONCATENATE(FORM_TRAINING[[#This Row],[Hotel]:[Hotel]],".",FORM_TRAINING[[#This Row],[Room (06/02)2]]),SET!$AL$2:$AM$36,2,FALSE),"ND"))</f>
        <v/>
      </c>
    </row>
    <row r="60" spans="2:33">
      <c r="B60" s="2" t="str">
        <f>IF(FORM_TRAINING[[#This Row],[Title]]="","",IF(OR(FORM_TRAINING[[#This Row],[Tranning camp ?]]="",AND(FORM_TRAINING[[#This Row],[Hotel]]="",FORM_TRAINING[[#This Row],[Tranning camp ?]]="")),"O",IF(COUNTIF(AE60:AH60,"ND")&gt;0.5,"R",IF((COUNTIF(FORM_TRAINING[[#This Row],[Room (03/02)]],"")+COUNTIF(FORM_TRAINING[[#This Row],[Room (04/02)]],"")+COUNTIF(FORM_TRAINING[[#This Row],[Room (05/02)]],"")+COUNTIF(FORM_TRAINING[[#This Row],[Room (06/02)2]],""))=COUNTIF(Y60:AB60,"NO"),"G","R"))))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2" t="str">
        <f>IF(FORM_GEN[[#This Row],[Function]]="","",FORM_GEN[[#This Row],[Function]])</f>
        <v/>
      </c>
      <c r="H60" s="13" t="str">
        <f>IF(FORM_GEN[[#This Row],[Arrival date]]="","",FORM_GEN[[#This Row],[Arrival date]])</f>
        <v/>
      </c>
      <c r="I60" s="13" t="str">
        <f>IF(FORM_GEN[[#This Row],[Departure date]]="","",FORM_GEN[[#This Row],[Departure date]])</f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4"/>
      <c r="Y60" s="33" t="str" cm="1">
        <f t="array" ref="Y60">IF(FORM_TRAINING[[#This Row],[Arrival date]:[Arrival date]]="","",IF(AND(FORM_TRAINING[[#This Row],[Arrival date]:[Arrival date]]&lt;=Y$12,FORM_TRAINING[[#This Row],[Departure date]:[Departure date]]&gt;Y$12),"YES","NO"))</f>
        <v/>
      </c>
      <c r="Z60" s="33" t="str" cm="1">
        <f t="array" ref="Z60">IF(FORM_TRAINING[[#This Row],[Arrival date]:[Arrival date]]="","",IF(AND(FORM_TRAINING[[#This Row],[Arrival date]:[Arrival date]]&lt;=Z$12,FORM_TRAINING[[#This Row],[Departure date]:[Departure date]]&gt;Z$12),"YES","NO"))</f>
        <v/>
      </c>
      <c r="AA60" s="33" t="str" cm="1">
        <f t="array" ref="AA60">IF(FORM_TRAINING[[#This Row],[Arrival date]:[Arrival date]]="","",IF(AND(FORM_TRAINING[[#This Row],[Arrival date]:[Arrival date]]&lt;=AA$12,FORM_TRAINING[[#This Row],[Departure date]:[Departure date]]&gt;AA$12),"YES","NO"))</f>
        <v/>
      </c>
      <c r="AB60" s="33" t="str" cm="1">
        <f t="array" ref="AB60">IF(FORM_TRAINING[[#This Row],[Arrival date]:[Arrival date]]="","",IF(AND(FORM_TRAINING[[#This Row],[Arrival date]:[Arrival date]]&lt;=AB$12,FORM_TRAINING[[#This Row],[Departure date]:[Departure date]]&gt;AB$12),"YES","NO"))</f>
        <v/>
      </c>
      <c r="AC60" s="33"/>
      <c r="AD60" s="33" t="str" cm="1">
        <f t="array" ref="AD60">IF(FORM_TRAINING[[#This Row],[Room (03/02)]]="","",IFERROR(VLOOKUP(CONCATENATE(FORM_TRAINING[[#This Row],[Hotel]:[Hotel]],".",FORM_TRAINING[[#This Row],[Room (03/02)]]),SET!$AL$2:$AM$36,2,FALSE),"ND"))</f>
        <v/>
      </c>
      <c r="AE60" s="33" t="str" cm="1">
        <f t="array" ref="AE60">IF(FORM_TRAINING[[#This Row],[Room (04/02)]]="","",IFERROR(VLOOKUP(CONCATENATE(FORM_TRAINING[[#This Row],[Hotel]:[Hotel]],".",FORM_TRAINING[[#This Row],[Room (04/02)]]),SET!$AL$2:$AM$36,2,FALSE),"ND"))</f>
        <v/>
      </c>
      <c r="AF60" s="33" t="str" cm="1">
        <f t="array" ref="AF60">IF(FORM_TRAINING[[#This Row],[Room (05/02)]]="","",IFERROR(VLOOKUP(CONCATENATE(FORM_TRAINING[[#This Row],[Hotel]:[Hotel]],".",FORM_TRAINING[[#This Row],[Room (05/02)]]),SET!$AL$2:$AM$36,2,FALSE),"ND"))</f>
        <v/>
      </c>
      <c r="AG60" s="33" t="str" cm="1">
        <f t="array" ref="AG60">IF(FORM_TRAINING[[#This Row],[Room (06/02)2]]="","",IFERROR(VLOOKUP(CONCATENATE(FORM_TRAINING[[#This Row],[Hotel]:[Hotel]],".",FORM_TRAINING[[#This Row],[Room (06/02)2]]),SET!$AL$2:$AM$36,2,FALSE),"ND"))</f>
        <v/>
      </c>
    </row>
    <row r="61" spans="2:33">
      <c r="B61" s="2" t="str">
        <f>IF(FORM_TRAINING[[#This Row],[Title]]="","",IF(OR(FORM_TRAINING[[#This Row],[Tranning camp ?]]="",AND(FORM_TRAINING[[#This Row],[Hotel]]="",FORM_TRAINING[[#This Row],[Tranning camp ?]]="")),"O",IF(COUNTIF(AE61:AH61,"ND")&gt;0.5,"R",IF((COUNTIF(FORM_TRAINING[[#This Row],[Room (03/02)]],"")+COUNTIF(FORM_TRAINING[[#This Row],[Room (04/02)]],"")+COUNTIF(FORM_TRAINING[[#This Row],[Room (05/02)]],"")+COUNTIF(FORM_TRAINING[[#This Row],[Room (06/02)2]],""))=COUNTIF(Y61:AB61,"NO"),"G","R"))))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2" t="str">
        <f>IF(FORM_GEN[[#This Row],[Function]]="","",FORM_GEN[[#This Row],[Function]])</f>
        <v/>
      </c>
      <c r="H61" s="13" t="str">
        <f>IF(FORM_GEN[[#This Row],[Arrival date]]="","",FORM_GEN[[#This Row],[Arrival date]])</f>
        <v/>
      </c>
      <c r="I61" s="13" t="str">
        <f>IF(FORM_GEN[[#This Row],[Departure date]]="","",FORM_GEN[[#This Row],[Departure date]])</f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"/>
      <c r="Y61" s="33" t="str" cm="1">
        <f t="array" ref="Y61">IF(FORM_TRAINING[[#This Row],[Arrival date]:[Arrival date]]="","",IF(AND(FORM_TRAINING[[#This Row],[Arrival date]:[Arrival date]]&lt;=Y$12,FORM_TRAINING[[#This Row],[Departure date]:[Departure date]]&gt;Y$12),"YES","NO"))</f>
        <v/>
      </c>
      <c r="Z61" s="33" t="str" cm="1">
        <f t="array" ref="Z61">IF(FORM_TRAINING[[#This Row],[Arrival date]:[Arrival date]]="","",IF(AND(FORM_TRAINING[[#This Row],[Arrival date]:[Arrival date]]&lt;=Z$12,FORM_TRAINING[[#This Row],[Departure date]:[Departure date]]&gt;Z$12),"YES","NO"))</f>
        <v/>
      </c>
      <c r="AA61" s="33" t="str" cm="1">
        <f t="array" ref="AA61">IF(FORM_TRAINING[[#This Row],[Arrival date]:[Arrival date]]="","",IF(AND(FORM_TRAINING[[#This Row],[Arrival date]:[Arrival date]]&lt;=AA$12,FORM_TRAINING[[#This Row],[Departure date]:[Departure date]]&gt;AA$12),"YES","NO"))</f>
        <v/>
      </c>
      <c r="AB61" s="33" t="str" cm="1">
        <f t="array" ref="AB61">IF(FORM_TRAINING[[#This Row],[Arrival date]:[Arrival date]]="","",IF(AND(FORM_TRAINING[[#This Row],[Arrival date]:[Arrival date]]&lt;=AB$12,FORM_TRAINING[[#This Row],[Departure date]:[Departure date]]&gt;AB$12),"YES","NO"))</f>
        <v/>
      </c>
      <c r="AC61" s="33"/>
      <c r="AD61" s="33" t="str" cm="1">
        <f t="array" ref="AD61">IF(FORM_TRAINING[[#This Row],[Room (03/02)]]="","",IFERROR(VLOOKUP(CONCATENATE(FORM_TRAINING[[#This Row],[Hotel]:[Hotel]],".",FORM_TRAINING[[#This Row],[Room (03/02)]]),SET!$AL$2:$AM$36,2,FALSE),"ND"))</f>
        <v/>
      </c>
      <c r="AE61" s="33" t="str" cm="1">
        <f t="array" ref="AE61">IF(FORM_TRAINING[[#This Row],[Room (04/02)]]="","",IFERROR(VLOOKUP(CONCATENATE(FORM_TRAINING[[#This Row],[Hotel]:[Hotel]],".",FORM_TRAINING[[#This Row],[Room (04/02)]]),SET!$AL$2:$AM$36,2,FALSE),"ND"))</f>
        <v/>
      </c>
      <c r="AF61" s="33" t="str" cm="1">
        <f t="array" ref="AF61">IF(FORM_TRAINING[[#This Row],[Room (05/02)]]="","",IFERROR(VLOOKUP(CONCATENATE(FORM_TRAINING[[#This Row],[Hotel]:[Hotel]],".",FORM_TRAINING[[#This Row],[Room (05/02)]]),SET!$AL$2:$AM$36,2,FALSE),"ND"))</f>
        <v/>
      </c>
      <c r="AG61" s="33" t="str" cm="1">
        <f t="array" ref="AG61">IF(FORM_TRAINING[[#This Row],[Room (06/02)2]]="","",IFERROR(VLOOKUP(CONCATENATE(FORM_TRAINING[[#This Row],[Hotel]:[Hotel]],".",FORM_TRAINING[[#This Row],[Room (06/02)2]]),SET!$AL$2:$AM$36,2,FALSE),"ND"))</f>
        <v/>
      </c>
    </row>
    <row r="62" spans="2:33">
      <c r="B62" s="2" t="str">
        <f>IF(FORM_TRAINING[[#This Row],[Title]]="","",IF(OR(FORM_TRAINING[[#This Row],[Tranning camp ?]]="",AND(FORM_TRAINING[[#This Row],[Hotel]]="",FORM_TRAINING[[#This Row],[Tranning camp ?]]="")),"O",IF(COUNTIF(AE62:AH62,"ND")&gt;0.5,"R",IF((COUNTIF(FORM_TRAINING[[#This Row],[Room (03/02)]],"")+COUNTIF(FORM_TRAINING[[#This Row],[Room (04/02)]],"")+COUNTIF(FORM_TRAINING[[#This Row],[Room (05/02)]],"")+COUNTIF(FORM_TRAINING[[#This Row],[Room (06/02)2]],""))=COUNTIF(Y62:AB62,"NO"),"G","R"))))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2" t="str">
        <f>IF(FORM_GEN[[#This Row],[Function]]="","",FORM_GEN[[#This Row],[Function]])</f>
        <v/>
      </c>
      <c r="H62" s="13" t="str">
        <f>IF(FORM_GEN[[#This Row],[Arrival date]]="","",FORM_GEN[[#This Row],[Arrival date]])</f>
        <v/>
      </c>
      <c r="I62" s="13" t="str">
        <f>IF(FORM_GEN[[#This Row],[Departure date]]="","",FORM_GEN[[#This Row],[Departure date]])</f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4"/>
      <c r="Y62" s="33" t="str" cm="1">
        <f t="array" ref="Y62">IF(FORM_TRAINING[[#This Row],[Arrival date]:[Arrival date]]="","",IF(AND(FORM_TRAINING[[#This Row],[Arrival date]:[Arrival date]]&lt;=Y$12,FORM_TRAINING[[#This Row],[Departure date]:[Departure date]]&gt;Y$12),"YES","NO"))</f>
        <v/>
      </c>
      <c r="Z62" s="33" t="str" cm="1">
        <f t="array" ref="Z62">IF(FORM_TRAINING[[#This Row],[Arrival date]:[Arrival date]]="","",IF(AND(FORM_TRAINING[[#This Row],[Arrival date]:[Arrival date]]&lt;=Z$12,FORM_TRAINING[[#This Row],[Departure date]:[Departure date]]&gt;Z$12),"YES","NO"))</f>
        <v/>
      </c>
      <c r="AA62" s="33" t="str" cm="1">
        <f t="array" ref="AA62">IF(FORM_TRAINING[[#This Row],[Arrival date]:[Arrival date]]="","",IF(AND(FORM_TRAINING[[#This Row],[Arrival date]:[Arrival date]]&lt;=AA$12,FORM_TRAINING[[#This Row],[Departure date]:[Departure date]]&gt;AA$12),"YES","NO"))</f>
        <v/>
      </c>
      <c r="AB62" s="33" t="str" cm="1">
        <f t="array" ref="AB62">IF(FORM_TRAINING[[#This Row],[Arrival date]:[Arrival date]]="","",IF(AND(FORM_TRAINING[[#This Row],[Arrival date]:[Arrival date]]&lt;=AB$12,FORM_TRAINING[[#This Row],[Departure date]:[Departure date]]&gt;AB$12),"YES","NO"))</f>
        <v/>
      </c>
      <c r="AC62" s="33"/>
      <c r="AD62" s="33" t="str" cm="1">
        <f t="array" ref="AD62">IF(FORM_TRAINING[[#This Row],[Room (03/02)]]="","",IFERROR(VLOOKUP(CONCATENATE(FORM_TRAINING[[#This Row],[Hotel]:[Hotel]],".",FORM_TRAINING[[#This Row],[Room (03/02)]]),SET!$AL$2:$AM$36,2,FALSE),"ND"))</f>
        <v/>
      </c>
      <c r="AE62" s="33" t="str" cm="1">
        <f t="array" ref="AE62">IF(FORM_TRAINING[[#This Row],[Room (04/02)]]="","",IFERROR(VLOOKUP(CONCATENATE(FORM_TRAINING[[#This Row],[Hotel]:[Hotel]],".",FORM_TRAINING[[#This Row],[Room (04/02)]]),SET!$AL$2:$AM$36,2,FALSE),"ND"))</f>
        <v/>
      </c>
      <c r="AF62" s="33" t="str" cm="1">
        <f t="array" ref="AF62">IF(FORM_TRAINING[[#This Row],[Room (05/02)]]="","",IFERROR(VLOOKUP(CONCATENATE(FORM_TRAINING[[#This Row],[Hotel]:[Hotel]],".",FORM_TRAINING[[#This Row],[Room (05/02)]]),SET!$AL$2:$AM$36,2,FALSE),"ND"))</f>
        <v/>
      </c>
      <c r="AG62" s="33" t="str" cm="1">
        <f t="array" ref="AG62">IF(FORM_TRAINING[[#This Row],[Room (06/02)2]]="","",IFERROR(VLOOKUP(CONCATENATE(FORM_TRAINING[[#This Row],[Hotel]:[Hotel]],".",FORM_TRAINING[[#This Row],[Room (06/02)2]]),SET!$AL$2:$AM$36,2,FALSE),"ND"))</f>
        <v/>
      </c>
    </row>
    <row r="63" spans="2:33">
      <c r="X63" s="14"/>
      <c r="Y63" s="14"/>
      <c r="Z63" s="14"/>
      <c r="AA63" s="14"/>
      <c r="AB63" s="14"/>
      <c r="AC63" s="14"/>
      <c r="AD63" s="14"/>
      <c r="AE63" s="14"/>
      <c r="AF63" s="14"/>
    </row>
    <row r="64" spans="2:33">
      <c r="X64" s="14"/>
      <c r="Y64" s="14"/>
      <c r="Z64" s="14"/>
      <c r="AA64" s="14"/>
      <c r="AB64" s="14"/>
      <c r="AC64" s="14"/>
      <c r="AD64" s="14"/>
      <c r="AE64" s="14"/>
      <c r="AF64" s="14"/>
    </row>
    <row r="65" spans="24:32">
      <c r="X65" s="14"/>
      <c r="Y65" s="14"/>
      <c r="Z65" s="14"/>
      <c r="AA65" s="14"/>
      <c r="AB65" s="14"/>
      <c r="AC65" s="14"/>
      <c r="AD65" s="14"/>
      <c r="AE65" s="14"/>
      <c r="AF65" s="14"/>
    </row>
  </sheetData>
  <sheetProtection algorithmName="SHA-512" hashValue="m7e7c3CzviHOLxN9jB/GB8G9cHeUcpRAQiz6H6tKku3dwk799D65ICpDAjM8/27iNe6LFWPZ12738wgqlR3Rmw==" saltValue="3ncfsPDIqot1Ulq+OOD01g==" spinCount="100000" sheet="1" objects="1" scenarios="1" formatCells="0"/>
  <mergeCells count="6">
    <mergeCell ref="A1:Z5"/>
    <mergeCell ref="B7:H10"/>
    <mergeCell ref="L11:N11"/>
    <mergeCell ref="O11:Q11"/>
    <mergeCell ref="R11:T11"/>
    <mergeCell ref="U11:V11"/>
  </mergeCells>
  <phoneticPr fontId="9" type="noConversion"/>
  <conditionalFormatting sqref="B13:B62">
    <cfRule type="containsText" dxfId="23" priority="27" operator="containsText" text="G">
      <formula>NOT(ISERROR(SEARCH("G",B13)))</formula>
    </cfRule>
    <cfRule type="containsText" dxfId="22" priority="28" operator="containsText" text="O">
      <formula>NOT(ISERROR(SEARCH("O",B13)))</formula>
    </cfRule>
    <cfRule type="containsText" dxfId="21" priority="29" operator="containsText" text="R">
      <formula>NOT(ISERROR(SEARCH("R",B13)))</formula>
    </cfRule>
    <cfRule type="containsText" dxfId="20" priority="30" operator="containsText" text="B">
      <formula>NOT(ISERROR(SEARCH("B",B13)))</formula>
    </cfRule>
  </conditionalFormatting>
  <conditionalFormatting sqref="K13:V62">
    <cfRule type="expression" dxfId="19" priority="22">
      <formula>IF($J13="Yes",1,0)=0</formula>
    </cfRule>
  </conditionalFormatting>
  <conditionalFormatting sqref="L13:L62">
    <cfRule type="expression" dxfId="18" priority="68">
      <formula>$AD13="ND"</formula>
    </cfRule>
    <cfRule type="expression" dxfId="17" priority="69">
      <formula>IF(AND($B13="R",L13="",$Y13="YES"),1,0)=1</formula>
    </cfRule>
    <cfRule type="expression" dxfId="16" priority="72">
      <formula>IF($Y13="NO",1,0)=1</formula>
    </cfRule>
  </conditionalFormatting>
  <conditionalFormatting sqref="L13:V13">
    <cfRule type="expression" dxfId="15" priority="12">
      <formula>$K13="No official hotel"</formula>
    </cfRule>
  </conditionalFormatting>
  <conditionalFormatting sqref="O13:O62">
    <cfRule type="expression" dxfId="14" priority="78">
      <formula>$AE13="ND"</formula>
    </cfRule>
    <cfRule type="expression" dxfId="13" priority="79">
      <formula>IF(AND($B13="R",O13="",$Z13="YES"),1,0)=1</formula>
    </cfRule>
    <cfRule type="expression" dxfId="12" priority="86">
      <formula>IF($Z13="NO",1,0)=1</formula>
    </cfRule>
  </conditionalFormatting>
  <conditionalFormatting sqref="R13:R62">
    <cfRule type="expression" dxfId="11" priority="96">
      <formula>$AF13="ND"</formula>
    </cfRule>
    <cfRule type="expression" dxfId="10" priority="97">
      <formula>IF(AND($B13="R",R13="",$AA13="YES"),1,0)=1</formula>
    </cfRule>
    <cfRule type="expression" dxfId="9" priority="104">
      <formula>IF(AA13="NO",1,0)=1</formula>
    </cfRule>
  </conditionalFormatting>
  <conditionalFormatting sqref="U13:U62">
    <cfRule type="expression" dxfId="8" priority="1">
      <formula>$AF13="ND"</formula>
    </cfRule>
    <cfRule type="expression" dxfId="7" priority="2">
      <formula>IF(AND($B13="R",U13="",$AA13="YES"),1,0)=1</formula>
    </cfRule>
    <cfRule type="expression" dxfId="6" priority="3">
      <formula>IF(AD13="NO",1,0)=1</formula>
    </cfRule>
    <cfRule type="expression" dxfId="5" priority="64">
      <formula>$AG13="ND"</formula>
    </cfRule>
    <cfRule type="expression" dxfId="4" priority="65">
      <formula>IF(AND($B13="R",U13="",$AB13="YES"),1,0)=1</formula>
    </cfRule>
    <cfRule type="expression" dxfId="3" priority="120">
      <formula>IF(AB13="NO",1,0)=1</formula>
    </cfRule>
  </conditionalFormatting>
  <conditionalFormatting sqref="U14:U62">
    <cfRule type="expression" dxfId="2" priority="4">
      <formula>$K14="No official hotel"</formula>
    </cfRule>
  </conditionalFormatting>
  <conditionalFormatting sqref="W13:W62">
    <cfRule type="expression" dxfId="1" priority="25">
      <formula>(COUNTIF($L13:$U13,"TWIN")+COUNTIF($L13:$U13,"ALONE IN TWIIN")+COUNTIF($L13:$U13,"DOUBLE")+COUNTIF($L13:$U13,"TRIPLE"))=0</formula>
    </cfRule>
  </conditionalFormatting>
  <dataValidations count="1">
    <dataValidation type="list" allowBlank="1" showInputMessage="1" showErrorMessage="1" sqref="P13:Q62 M13:N62 J13:J62 S13:T62 V13:V62" xr:uid="{00000000-0002-0000-0400-000000000000}">
      <formula1>"Yes,No"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SET!$Z$2:$Z$52</xm:f>
          </x14:formula1>
          <xm:sqref>W13:W62</xm:sqref>
        </x14:dataValidation>
        <x14:dataValidation type="list" allowBlank="1" showInputMessage="1" showErrorMessage="1" xr:uid="{00000000-0002-0000-0400-000002000000}">
          <x14:formula1>
            <xm:f>SET!$U$3:$U$5</xm:f>
          </x14:formula1>
          <xm:sqref>K13:K62</xm:sqref>
        </x14:dataValidation>
        <x14:dataValidation type="list" allowBlank="1" showInputMessage="1" showErrorMessage="1" xr:uid="{00000000-0002-0000-0400-000003000000}">
          <x14:formula1>
            <xm:f>SET!$S$2:$S$4</xm:f>
          </x14:formula1>
          <xm:sqref>U13:U62 L13:L62 O13:O62 R13:R62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AI69"/>
  <sheetViews>
    <sheetView showGridLines="0" topLeftCell="D31" zoomScaleNormal="70" workbookViewId="0">
      <selection activeCell="O58" sqref="O58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8" width="20.83203125" customWidth="1"/>
    <col min="9" max="11" width="9.5" customWidth="1"/>
    <col min="12" max="12" width="13.33203125" customWidth="1"/>
    <col min="13" max="13" width="20.83203125" customWidth="1"/>
    <col min="14" max="14" width="17.6640625" customWidth="1"/>
    <col min="15" max="16" width="10.83203125" customWidth="1"/>
  </cols>
  <sheetData>
    <row r="1" spans="1:35" ht="16" customHeight="1">
      <c r="A1" s="65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35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35" ht="47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35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35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35" ht="20">
      <c r="K6" s="75" t="s">
        <v>535</v>
      </c>
      <c r="L6" s="75"/>
      <c r="M6" s="75"/>
    </row>
    <row r="7" spans="1:35" ht="21" customHeight="1">
      <c r="B7" s="26" t="s">
        <v>536</v>
      </c>
      <c r="C7" s="26"/>
      <c r="E7" s="44"/>
      <c r="F7" s="44"/>
      <c r="G7" s="44"/>
      <c r="H7" s="43"/>
      <c r="I7" s="43"/>
      <c r="J7" s="43"/>
      <c r="K7" s="53">
        <f>N67</f>
        <v>0</v>
      </c>
      <c r="L7" s="53"/>
      <c r="M7" s="53"/>
      <c r="N7" s="39"/>
    </row>
    <row r="8" spans="1:35" ht="21" customHeight="1">
      <c r="B8" s="26"/>
      <c r="C8" s="26"/>
      <c r="D8" s="26"/>
      <c r="E8" s="44"/>
      <c r="F8" s="44"/>
      <c r="G8" s="44"/>
      <c r="H8" s="28"/>
      <c r="I8" s="28"/>
      <c r="J8" s="28"/>
      <c r="N8" s="28"/>
    </row>
    <row r="9" spans="1:35" ht="25" customHeight="1">
      <c r="B9" s="74" t="e">
        <f>CONCATENATE('1 - SUMMARY'!B10," (",'1 - SUMMARY'!F10,")")</f>
        <v>#N/A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35" ht="17" thickBot="1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5">
      <c r="G11" s="71" t="s">
        <v>558</v>
      </c>
      <c r="H11" s="72"/>
      <c r="I11" s="72"/>
      <c r="J11" s="72"/>
      <c r="K11" s="72"/>
      <c r="L11" s="72"/>
      <c r="M11" s="73"/>
      <c r="N11" s="23" t="s">
        <v>535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54" customHeight="1">
      <c r="B12" s="9" t="s">
        <v>537</v>
      </c>
      <c r="C12" s="9" t="s">
        <v>538</v>
      </c>
      <c r="D12" s="9" t="s">
        <v>560</v>
      </c>
      <c r="E12" s="9" t="s">
        <v>561</v>
      </c>
      <c r="F12" s="9" t="s">
        <v>562</v>
      </c>
      <c r="G12" s="9" t="s">
        <v>563</v>
      </c>
      <c r="H12" s="9" t="s">
        <v>564</v>
      </c>
      <c r="I12" s="9" t="s">
        <v>565</v>
      </c>
      <c r="J12" s="9" t="s">
        <v>566</v>
      </c>
      <c r="K12" s="12" t="s">
        <v>567</v>
      </c>
      <c r="L12" s="12" t="s">
        <v>568</v>
      </c>
      <c r="M12" s="12" t="s">
        <v>569</v>
      </c>
      <c r="N12" s="12" t="s">
        <v>578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>
      <c r="B1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13" t="str">
        <f>IF(FORM_AMOUNT[[#This Row],[ID]]="","",FORM_GEN[[#This Row],[Arrival date]])</f>
        <v/>
      </c>
      <c r="F13" s="13" t="str">
        <f>IF(FORM_AMOUNT[[#This Row],[ID]]="","",FORM_GEN[[#This Row],[Departure date]])</f>
        <v/>
      </c>
      <c r="G13" s="13" t="str">
        <f>IF(FORM_COMP[[#This Row],[Hotel]]="","",FORM_COMP[[#This Row],[Hotel]])</f>
        <v/>
      </c>
      <c r="H13" s="13" t="str">
        <f>IF(FORM_COMP[[#This Row],[Catering]]="","",FORM_COMP[[#This Row],[Catering]])</f>
        <v/>
      </c>
      <c r="I13" s="2" t="str">
        <f>IF(FORM_AMOUNT[[#This Row],[ID]]="","",COUNTIF(FORM_COMP[[#This Row],[27/01/2025]:[02/02/2025]],"SINGLE"))</f>
        <v/>
      </c>
      <c r="J13" s="2" t="str">
        <f>IF(FORM_AMOUNT[[#This Row],[ID]]="","",COUNTIF(FORM_COMP[[#This Row],[27/01/2025]:[02/02/2025]],"TWIN"))</f>
        <v/>
      </c>
      <c r="K13" s="2" t="str">
        <f>IF(FORM_AMOUNT[[#This Row],[ID]]="","",COUNTIF(FORM_COMP[[#This Row],[27/01/2025]:[02/02/2025]],"ALONE IN TWIIN"))</f>
        <v/>
      </c>
      <c r="L13" s="37" t="str">
        <f>IF(FORM_AMOUNT[[#This Row],[ID]]="","",SUM('3 - FORM COMP'!AG13:AM13))</f>
        <v/>
      </c>
      <c r="M1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3" s="24" t="str">
        <f>IF(FORM_AMOUNT[[#This Row],[ID]]="","",SUM(FORM_AMOUNT[[#This Row],[Competition amount]:[Additional lunch competition]]))</f>
        <v/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>
      <c r="B1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13" t="str">
        <f>IF(FORM_AMOUNT[[#This Row],[ID]]="","",FORM_GEN[[#This Row],[Arrival date]])</f>
        <v/>
      </c>
      <c r="F14" s="13" t="str">
        <f>IF(FORM_AMOUNT[[#This Row],[ID]]="","",FORM_GEN[[#This Row],[Departure date]])</f>
        <v/>
      </c>
      <c r="G14" s="13" t="str">
        <f>IF(FORM_COMP[[#This Row],[Hotel]]="","",FORM_COMP[[#This Row],[Hotel]])</f>
        <v/>
      </c>
      <c r="H14" s="13" t="str">
        <f>IF(FORM_COMP[[#This Row],[Catering]]="","",FORM_COMP[[#This Row],[Catering]])</f>
        <v/>
      </c>
      <c r="I14" s="2" t="str">
        <f>IF(FORM_AMOUNT[[#This Row],[ID]]="","",COUNTIF(FORM_COMP[[#This Row],[27/01/2025]:[02/02/2025]],"SINGLE"))</f>
        <v/>
      </c>
      <c r="J14" s="2" t="str">
        <f>IF(FORM_AMOUNT[[#This Row],[ID]]="","",COUNTIF(FORM_COMP[[#This Row],[27/01/2025]:[02/02/2025]],"TWIN"))</f>
        <v/>
      </c>
      <c r="K14" s="2" t="str">
        <f>IF(FORM_AMOUNT[[#This Row],[ID]]="","",COUNTIF(FORM_COMP[[#This Row],[27/01/2025]:[02/02/2025]],"ALONE IN TWIIN"))</f>
        <v/>
      </c>
      <c r="L14" s="38" t="str">
        <f>IF(FORM_AMOUNT[[#This Row],[ID]]="","",SUM('3 - FORM COMP'!AG14:AM14))</f>
        <v/>
      </c>
      <c r="M1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4" s="24" t="str">
        <f>IF(FORM_AMOUNT[[#This Row],[ID]]="","",SUM(FORM_AMOUNT[[#This Row],[Competition amount]:[Additional lunch competition]]))</f>
        <v/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>
      <c r="B1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13" t="str">
        <f>IF(FORM_AMOUNT[[#This Row],[ID]]="","",FORM_GEN[[#This Row],[Arrival date]])</f>
        <v/>
      </c>
      <c r="F15" s="13" t="str">
        <f>IF(FORM_AMOUNT[[#This Row],[ID]]="","",FORM_GEN[[#This Row],[Departure date]])</f>
        <v/>
      </c>
      <c r="G15" s="13" t="str">
        <f>IF(FORM_COMP[[#This Row],[Hotel]]="","",FORM_COMP[[#This Row],[Hotel]])</f>
        <v/>
      </c>
      <c r="H15" s="13" t="str">
        <f>IF(FORM_COMP[[#This Row],[Catering]]="","",FORM_COMP[[#This Row],[Catering]])</f>
        <v/>
      </c>
      <c r="I15" s="2" t="str">
        <f>IF(FORM_AMOUNT[[#This Row],[ID]]="","",COUNTIF(FORM_COMP[[#This Row],[27/01/2025]:[02/02/2025]],"SINGLE"))</f>
        <v/>
      </c>
      <c r="J15" s="2" t="str">
        <f>IF(FORM_AMOUNT[[#This Row],[ID]]="","",COUNTIF(FORM_COMP[[#This Row],[27/01/2025]:[02/02/2025]],"TWIN"))</f>
        <v/>
      </c>
      <c r="K15" s="2" t="str">
        <f>IF(FORM_AMOUNT[[#This Row],[ID]]="","",COUNTIF(FORM_COMP[[#This Row],[27/01/2025]:[02/02/2025]],"ALONE IN TWIIN"))</f>
        <v/>
      </c>
      <c r="L15" s="38" t="str">
        <f>IF(FORM_AMOUNT[[#This Row],[ID]]="","",SUM('3 - FORM COMP'!AG15:AM15))</f>
        <v/>
      </c>
      <c r="M1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5" s="24" t="str">
        <f>IF(FORM_AMOUNT[[#This Row],[ID]]="","",SUM(FORM_AMOUNT[[#This Row],[Competition amount]:[Additional lunch competition]]))</f>
        <v/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>
      <c r="B1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13" t="str">
        <f>IF(FORM_AMOUNT[[#This Row],[ID]]="","",FORM_GEN[[#This Row],[Arrival date]])</f>
        <v/>
      </c>
      <c r="F16" s="13" t="str">
        <f>IF(FORM_AMOUNT[[#This Row],[ID]]="","",FORM_GEN[[#This Row],[Departure date]])</f>
        <v/>
      </c>
      <c r="G16" s="13" t="str">
        <f>IF(FORM_COMP[[#This Row],[Hotel]]="","",FORM_COMP[[#This Row],[Hotel]])</f>
        <v/>
      </c>
      <c r="H16" s="13" t="str">
        <f>IF(FORM_COMP[[#This Row],[Catering]]="","",FORM_COMP[[#This Row],[Catering]])</f>
        <v/>
      </c>
      <c r="I16" s="2" t="str">
        <f>IF(FORM_AMOUNT[[#This Row],[ID]]="","",COUNTIF(FORM_COMP[[#This Row],[27/01/2025]:[02/02/2025]],"SINGLE"))</f>
        <v/>
      </c>
      <c r="J16" s="2" t="str">
        <f>IF(FORM_AMOUNT[[#This Row],[ID]]="","",COUNTIF(FORM_COMP[[#This Row],[27/01/2025]:[02/02/2025]],"TWIN"))</f>
        <v/>
      </c>
      <c r="K16" s="2" t="str">
        <f>IF(FORM_AMOUNT[[#This Row],[ID]]="","",COUNTIF(FORM_COMP[[#This Row],[27/01/2025]:[02/02/2025]],"ALONE IN TWIIN"))</f>
        <v/>
      </c>
      <c r="L16" s="38" t="str">
        <f>IF(FORM_AMOUNT[[#This Row],[ID]]="","",SUM('3 - FORM COMP'!AG16:AM16))</f>
        <v/>
      </c>
      <c r="M1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6" s="24" t="str">
        <f>IF(FORM_AMOUNT[[#This Row],[ID]]="","",SUM(FORM_AMOUNT[[#This Row],[Competition amount]:[Additional lunch competition]]))</f>
        <v/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>
      <c r="B1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13" t="str">
        <f>IF(FORM_AMOUNT[[#This Row],[ID]]="","",FORM_GEN[[#This Row],[Arrival date]])</f>
        <v/>
      </c>
      <c r="F17" s="13" t="str">
        <f>IF(FORM_AMOUNT[[#This Row],[ID]]="","",FORM_GEN[[#This Row],[Departure date]])</f>
        <v/>
      </c>
      <c r="G17" s="13" t="str">
        <f>IF(FORM_COMP[[#This Row],[Hotel]]="","",FORM_COMP[[#This Row],[Hotel]])</f>
        <v/>
      </c>
      <c r="H17" s="13" t="str">
        <f>IF(FORM_COMP[[#This Row],[Catering]]="","",FORM_COMP[[#This Row],[Catering]])</f>
        <v/>
      </c>
      <c r="I17" s="2" t="str">
        <f>IF(FORM_AMOUNT[[#This Row],[ID]]="","",COUNTIF(FORM_COMP[[#This Row],[27/01/2025]:[02/02/2025]],"SINGLE"))</f>
        <v/>
      </c>
      <c r="J17" s="2" t="str">
        <f>IF(FORM_AMOUNT[[#This Row],[ID]]="","",COUNTIF(FORM_COMP[[#This Row],[27/01/2025]:[02/02/2025]],"TWIN"))</f>
        <v/>
      </c>
      <c r="K17" s="2" t="str">
        <f>IF(FORM_AMOUNT[[#This Row],[ID]]="","",COUNTIF(FORM_COMP[[#This Row],[27/01/2025]:[02/02/2025]],"ALONE IN TWIIN"))</f>
        <v/>
      </c>
      <c r="L17" s="38" t="str">
        <f>IF(FORM_AMOUNT[[#This Row],[ID]]="","",SUM('3 - FORM COMP'!AG17:AM17))</f>
        <v/>
      </c>
      <c r="M1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7" s="24" t="str">
        <f>IF(FORM_AMOUNT[[#This Row],[ID]]="","",SUM(FORM_AMOUNT[[#This Row],[Competition amount]:[Additional lunch competition]]))</f>
        <v/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>
      <c r="B1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13" t="str">
        <f>IF(FORM_AMOUNT[[#This Row],[ID]]="","",FORM_GEN[[#This Row],[Arrival date]])</f>
        <v/>
      </c>
      <c r="F18" s="13" t="str">
        <f>IF(FORM_AMOUNT[[#This Row],[ID]]="","",FORM_GEN[[#This Row],[Departure date]])</f>
        <v/>
      </c>
      <c r="G18" s="13" t="str">
        <f>IF(FORM_COMP[[#This Row],[Hotel]]="","",FORM_COMP[[#This Row],[Hotel]])</f>
        <v/>
      </c>
      <c r="H18" s="13" t="str">
        <f>IF(FORM_COMP[[#This Row],[Catering]]="","",FORM_COMP[[#This Row],[Catering]])</f>
        <v/>
      </c>
      <c r="I18" s="2" t="str">
        <f>IF(FORM_AMOUNT[[#This Row],[ID]]="","",COUNTIF(FORM_COMP[[#This Row],[27/01/2025]:[02/02/2025]],"SINGLE"))</f>
        <v/>
      </c>
      <c r="J18" s="2" t="str">
        <f>IF(FORM_AMOUNT[[#This Row],[ID]]="","",COUNTIF(FORM_COMP[[#This Row],[27/01/2025]:[02/02/2025]],"TWIN"))</f>
        <v/>
      </c>
      <c r="K18" s="2" t="str">
        <f>IF(FORM_AMOUNT[[#This Row],[ID]]="","",COUNTIF(FORM_COMP[[#This Row],[27/01/2025]:[02/02/2025]],"ALONE IN TWIIN"))</f>
        <v/>
      </c>
      <c r="L18" s="38" t="str">
        <f>IF(FORM_AMOUNT[[#This Row],[ID]]="","",SUM('3 - FORM COMP'!AG18:AM18))</f>
        <v/>
      </c>
      <c r="M1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8" s="24" t="str">
        <f>IF(FORM_AMOUNT[[#This Row],[ID]]="","",SUM(FORM_AMOUNT[[#This Row],[Competition amount]:[Additional lunch competition]]))</f>
        <v/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>
      <c r="B1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13" t="str">
        <f>IF(FORM_AMOUNT[[#This Row],[ID]]="","",FORM_GEN[[#This Row],[Arrival date]])</f>
        <v/>
      </c>
      <c r="F19" s="13" t="str">
        <f>IF(FORM_AMOUNT[[#This Row],[ID]]="","",FORM_GEN[[#This Row],[Departure date]])</f>
        <v/>
      </c>
      <c r="G19" s="13" t="str">
        <f>IF(FORM_COMP[[#This Row],[Hotel]]="","",FORM_COMP[[#This Row],[Hotel]])</f>
        <v/>
      </c>
      <c r="H19" s="13" t="str">
        <f>IF(FORM_COMP[[#This Row],[Catering]]="","",FORM_COMP[[#This Row],[Catering]])</f>
        <v/>
      </c>
      <c r="I19" s="2" t="str">
        <f>IF(FORM_AMOUNT[[#This Row],[ID]]="","",COUNTIF(FORM_COMP[[#This Row],[27/01/2025]:[02/02/2025]],"SINGLE"))</f>
        <v/>
      </c>
      <c r="J19" s="2" t="str">
        <f>IF(FORM_AMOUNT[[#This Row],[ID]]="","",COUNTIF(FORM_COMP[[#This Row],[27/01/2025]:[02/02/2025]],"TWIN"))</f>
        <v/>
      </c>
      <c r="K19" s="2" t="str">
        <f>IF(FORM_AMOUNT[[#This Row],[ID]]="","",COUNTIF(FORM_COMP[[#This Row],[27/01/2025]:[02/02/2025]],"ALONE IN TWIIN"))</f>
        <v/>
      </c>
      <c r="L19" s="38" t="str">
        <f>IF(FORM_AMOUNT[[#This Row],[ID]]="","",SUM('3 - FORM COMP'!AG19:AM19))</f>
        <v/>
      </c>
      <c r="M1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9" s="24" t="str">
        <f>IF(FORM_AMOUNT[[#This Row],[ID]]="","",SUM(FORM_AMOUNT[[#This Row],[Competition amount]:[Additional lunch competition]]))</f>
        <v/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>
      <c r="B2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13" t="str">
        <f>IF(FORM_AMOUNT[[#This Row],[ID]]="","",FORM_GEN[[#This Row],[Arrival date]])</f>
        <v/>
      </c>
      <c r="F20" s="13" t="str">
        <f>IF(FORM_AMOUNT[[#This Row],[ID]]="","",FORM_GEN[[#This Row],[Departure date]])</f>
        <v/>
      </c>
      <c r="G20" s="13" t="str">
        <f>IF(FORM_COMP[[#This Row],[Hotel]]="","",FORM_COMP[[#This Row],[Hotel]])</f>
        <v/>
      </c>
      <c r="H20" s="13" t="str">
        <f>IF(FORM_COMP[[#This Row],[Catering]]="","",FORM_COMP[[#This Row],[Catering]])</f>
        <v/>
      </c>
      <c r="I20" s="2" t="str">
        <f>IF(FORM_AMOUNT[[#This Row],[ID]]="","",COUNTIF(FORM_COMP[[#This Row],[27/01/2025]:[02/02/2025]],"SINGLE"))</f>
        <v/>
      </c>
      <c r="J20" s="2" t="str">
        <f>IF(FORM_AMOUNT[[#This Row],[ID]]="","",COUNTIF(FORM_COMP[[#This Row],[27/01/2025]:[02/02/2025]],"TWIN"))</f>
        <v/>
      </c>
      <c r="K20" s="2" t="str">
        <f>IF(FORM_AMOUNT[[#This Row],[ID]]="","",COUNTIF(FORM_COMP[[#This Row],[27/01/2025]:[02/02/2025]],"ALONE IN TWIIN"))</f>
        <v/>
      </c>
      <c r="L20" s="38" t="str">
        <f>IF(FORM_AMOUNT[[#This Row],[ID]]="","",SUM('3 - FORM COMP'!AG20:AM20))</f>
        <v/>
      </c>
      <c r="M2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0" s="24" t="str">
        <f>IF(FORM_AMOUNT[[#This Row],[ID]]="","",SUM(FORM_AMOUNT[[#This Row],[Competition amount]:[Additional lunch competition]]))</f>
        <v/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>
      <c r="B2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13" t="str">
        <f>IF(FORM_AMOUNT[[#This Row],[ID]]="","",FORM_GEN[[#This Row],[Arrival date]])</f>
        <v/>
      </c>
      <c r="F21" s="13" t="str">
        <f>IF(FORM_AMOUNT[[#This Row],[ID]]="","",FORM_GEN[[#This Row],[Departure date]])</f>
        <v/>
      </c>
      <c r="G21" s="13" t="str">
        <f>IF(FORM_COMP[[#This Row],[Hotel]]="","",FORM_COMP[[#This Row],[Hotel]])</f>
        <v/>
      </c>
      <c r="H21" s="13" t="str">
        <f>IF(FORM_COMP[[#This Row],[Catering]]="","",FORM_COMP[[#This Row],[Catering]])</f>
        <v/>
      </c>
      <c r="I21" s="2" t="str">
        <f>IF(FORM_AMOUNT[[#This Row],[ID]]="","",COUNTIF(FORM_COMP[[#This Row],[27/01/2025]:[02/02/2025]],"SINGLE"))</f>
        <v/>
      </c>
      <c r="J21" s="2" t="str">
        <f>IF(FORM_AMOUNT[[#This Row],[ID]]="","",COUNTIF(FORM_COMP[[#This Row],[27/01/2025]:[02/02/2025]],"TWIN"))</f>
        <v/>
      </c>
      <c r="K21" s="2" t="str">
        <f>IF(FORM_AMOUNT[[#This Row],[ID]]="","",COUNTIF(FORM_COMP[[#This Row],[27/01/2025]:[02/02/2025]],"ALONE IN TWIIN"))</f>
        <v/>
      </c>
      <c r="L21" s="38" t="str">
        <f>IF(FORM_AMOUNT[[#This Row],[ID]]="","",SUM('3 - FORM COMP'!AG21:AM21))</f>
        <v/>
      </c>
      <c r="M2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1" s="24" t="str">
        <f>IF(FORM_AMOUNT[[#This Row],[ID]]="","",SUM(FORM_AMOUNT[[#This Row],[Competition amount]:[Additional lunch competition]]))</f>
        <v/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>
      <c r="B2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13" t="str">
        <f>IF(FORM_AMOUNT[[#This Row],[ID]]="","",FORM_GEN[[#This Row],[Arrival date]])</f>
        <v/>
      </c>
      <c r="F22" s="13" t="str">
        <f>IF(FORM_AMOUNT[[#This Row],[ID]]="","",FORM_GEN[[#This Row],[Departure date]])</f>
        <v/>
      </c>
      <c r="G22" s="13" t="str">
        <f>IF(FORM_COMP[[#This Row],[Hotel]]="","",FORM_COMP[[#This Row],[Hotel]])</f>
        <v/>
      </c>
      <c r="H22" s="13" t="str">
        <f>IF(FORM_COMP[[#This Row],[Catering]]="","",FORM_COMP[[#This Row],[Catering]])</f>
        <v/>
      </c>
      <c r="I22" s="2" t="str">
        <f>IF(FORM_AMOUNT[[#This Row],[ID]]="","",COUNTIF(FORM_COMP[[#This Row],[27/01/2025]:[02/02/2025]],"SINGLE"))</f>
        <v/>
      </c>
      <c r="J22" s="2" t="str">
        <f>IF(FORM_AMOUNT[[#This Row],[ID]]="","",COUNTIF(FORM_COMP[[#This Row],[27/01/2025]:[02/02/2025]],"TWIN"))</f>
        <v/>
      </c>
      <c r="K22" s="2" t="str">
        <f>IF(FORM_AMOUNT[[#This Row],[ID]]="","",COUNTIF(FORM_COMP[[#This Row],[27/01/2025]:[02/02/2025]],"ALONE IN TWIIN"))</f>
        <v/>
      </c>
      <c r="L22" s="38" t="str">
        <f>IF(FORM_AMOUNT[[#This Row],[ID]]="","",SUM('3 - FORM COMP'!AG22:AM22))</f>
        <v/>
      </c>
      <c r="M2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2" s="24" t="str">
        <f>IF(FORM_AMOUNT[[#This Row],[ID]]="","",SUM(FORM_AMOUNT[[#This Row],[Competition amount]:[Additional lunch competition]]))</f>
        <v/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>
      <c r="B2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13" t="str">
        <f>IF(FORM_AMOUNT[[#This Row],[ID]]="","",FORM_GEN[[#This Row],[Arrival date]])</f>
        <v/>
      </c>
      <c r="F23" s="13" t="str">
        <f>IF(FORM_AMOUNT[[#This Row],[ID]]="","",FORM_GEN[[#This Row],[Departure date]])</f>
        <v/>
      </c>
      <c r="G23" s="13" t="str">
        <f>IF(FORM_COMP[[#This Row],[Hotel]]="","",FORM_COMP[[#This Row],[Hotel]])</f>
        <v/>
      </c>
      <c r="H23" s="13" t="str">
        <f>IF(FORM_COMP[[#This Row],[Catering]]="","",FORM_COMP[[#This Row],[Catering]])</f>
        <v/>
      </c>
      <c r="I23" s="2" t="str">
        <f>IF(FORM_AMOUNT[[#This Row],[ID]]="","",COUNTIF(FORM_COMP[[#This Row],[27/01/2025]:[02/02/2025]],"SINGLE"))</f>
        <v/>
      </c>
      <c r="J23" s="2" t="str">
        <f>IF(FORM_AMOUNT[[#This Row],[ID]]="","",COUNTIF(FORM_COMP[[#This Row],[27/01/2025]:[02/02/2025]],"TWIN"))</f>
        <v/>
      </c>
      <c r="K23" s="2" t="str">
        <f>IF(FORM_AMOUNT[[#This Row],[ID]]="","",COUNTIF(FORM_COMP[[#This Row],[27/01/2025]:[02/02/2025]],"ALONE IN TWIIN"))</f>
        <v/>
      </c>
      <c r="L23" s="38" t="str">
        <f>IF(FORM_AMOUNT[[#This Row],[ID]]="","",SUM('3 - FORM COMP'!AG23:AM23))</f>
        <v/>
      </c>
      <c r="M2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3" s="24" t="str">
        <f>IF(FORM_AMOUNT[[#This Row],[ID]]="","",SUM(FORM_AMOUNT[[#This Row],[Competition amount]:[Additional lunch competition]]))</f>
        <v/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>
      <c r="B2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13" t="str">
        <f>IF(FORM_AMOUNT[[#This Row],[ID]]="","",FORM_GEN[[#This Row],[Arrival date]])</f>
        <v/>
      </c>
      <c r="F24" s="13" t="str">
        <f>IF(FORM_AMOUNT[[#This Row],[ID]]="","",FORM_GEN[[#This Row],[Departure date]])</f>
        <v/>
      </c>
      <c r="G24" s="13" t="str">
        <f>IF(FORM_COMP[[#This Row],[Hotel]]="","",FORM_COMP[[#This Row],[Hotel]])</f>
        <v/>
      </c>
      <c r="H24" s="13" t="str">
        <f>IF(FORM_COMP[[#This Row],[Catering]]="","",FORM_COMP[[#This Row],[Catering]])</f>
        <v/>
      </c>
      <c r="I24" s="2" t="str">
        <f>IF(FORM_AMOUNT[[#This Row],[ID]]="","",COUNTIF(FORM_COMP[[#This Row],[27/01/2025]:[02/02/2025]],"SINGLE"))</f>
        <v/>
      </c>
      <c r="J24" s="2" t="str">
        <f>IF(FORM_AMOUNT[[#This Row],[ID]]="","",COUNTIF(FORM_COMP[[#This Row],[27/01/2025]:[02/02/2025]],"TWIN"))</f>
        <v/>
      </c>
      <c r="K24" s="2" t="str">
        <f>IF(FORM_AMOUNT[[#This Row],[ID]]="","",COUNTIF(FORM_COMP[[#This Row],[27/01/2025]:[02/02/2025]],"ALONE IN TWIIN"))</f>
        <v/>
      </c>
      <c r="L24" s="38" t="str">
        <f>IF(FORM_AMOUNT[[#This Row],[ID]]="","",SUM('3 - FORM COMP'!AG24:AM24))</f>
        <v/>
      </c>
      <c r="M2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4" s="24" t="str">
        <f>IF(FORM_AMOUNT[[#This Row],[ID]]="","",SUM(FORM_AMOUNT[[#This Row],[Competition amount]:[Additional lunch competition]]))</f>
        <v/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>
      <c r="B2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13" t="str">
        <f>IF(FORM_AMOUNT[[#This Row],[ID]]="","",FORM_GEN[[#This Row],[Arrival date]])</f>
        <v/>
      </c>
      <c r="F25" s="13" t="str">
        <f>IF(FORM_AMOUNT[[#This Row],[ID]]="","",FORM_GEN[[#This Row],[Departure date]])</f>
        <v/>
      </c>
      <c r="G25" s="13" t="str">
        <f>IF(FORM_COMP[[#This Row],[Hotel]]="","",FORM_COMP[[#This Row],[Hotel]])</f>
        <v/>
      </c>
      <c r="H25" s="13" t="str">
        <f>IF(FORM_COMP[[#This Row],[Catering]]="","",FORM_COMP[[#This Row],[Catering]])</f>
        <v/>
      </c>
      <c r="I25" s="2" t="str">
        <f>IF(FORM_AMOUNT[[#This Row],[ID]]="","",COUNTIF(FORM_COMP[[#This Row],[27/01/2025]:[02/02/2025]],"SINGLE"))</f>
        <v/>
      </c>
      <c r="J25" s="2" t="str">
        <f>IF(FORM_AMOUNT[[#This Row],[ID]]="","",COUNTIF(FORM_COMP[[#This Row],[27/01/2025]:[02/02/2025]],"TWIN"))</f>
        <v/>
      </c>
      <c r="K25" s="2" t="str">
        <f>IF(FORM_AMOUNT[[#This Row],[ID]]="","",COUNTIF(FORM_COMP[[#This Row],[27/01/2025]:[02/02/2025]],"ALONE IN TWIIN"))</f>
        <v/>
      </c>
      <c r="L25" s="38" t="str">
        <f>IF(FORM_AMOUNT[[#This Row],[ID]]="","",SUM('3 - FORM COMP'!AG25:AM25))</f>
        <v/>
      </c>
      <c r="M2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5" s="24" t="str">
        <f>IF(FORM_AMOUNT[[#This Row],[ID]]="","",SUM(FORM_AMOUNT[[#This Row],[Competition amount]:[Additional lunch competition]]))</f>
        <v/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>
      <c r="B2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13" t="str">
        <f>IF(FORM_AMOUNT[[#This Row],[ID]]="","",FORM_GEN[[#This Row],[Arrival date]])</f>
        <v/>
      </c>
      <c r="F26" s="13" t="str">
        <f>IF(FORM_AMOUNT[[#This Row],[ID]]="","",FORM_GEN[[#This Row],[Departure date]])</f>
        <v/>
      </c>
      <c r="G26" s="13" t="str">
        <f>IF(FORM_COMP[[#This Row],[Hotel]]="","",FORM_COMP[[#This Row],[Hotel]])</f>
        <v/>
      </c>
      <c r="H26" s="13" t="str">
        <f>IF(FORM_COMP[[#This Row],[Catering]]="","",FORM_COMP[[#This Row],[Catering]])</f>
        <v/>
      </c>
      <c r="I26" s="2" t="str">
        <f>IF(FORM_AMOUNT[[#This Row],[ID]]="","",COUNTIF(FORM_COMP[[#This Row],[27/01/2025]:[02/02/2025]],"SINGLE"))</f>
        <v/>
      </c>
      <c r="J26" s="2" t="str">
        <f>IF(FORM_AMOUNT[[#This Row],[ID]]="","",COUNTIF(FORM_COMP[[#This Row],[27/01/2025]:[02/02/2025]],"TWIN"))</f>
        <v/>
      </c>
      <c r="K26" s="2" t="str">
        <f>IF(FORM_AMOUNT[[#This Row],[ID]]="","",COUNTIF(FORM_COMP[[#This Row],[27/01/2025]:[02/02/2025]],"ALONE IN TWIIN"))</f>
        <v/>
      </c>
      <c r="L26" s="38" t="str">
        <f>IF(FORM_AMOUNT[[#This Row],[ID]]="","",SUM('3 - FORM COMP'!AG26:AM26))</f>
        <v/>
      </c>
      <c r="M2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6" s="24" t="str">
        <f>IF(FORM_AMOUNT[[#This Row],[ID]]="","",SUM(FORM_AMOUNT[[#This Row],[Competition amount]:[Additional lunch competition]]))</f>
        <v/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>
      <c r="B2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13" t="str">
        <f>IF(FORM_AMOUNT[[#This Row],[ID]]="","",FORM_GEN[[#This Row],[Arrival date]])</f>
        <v/>
      </c>
      <c r="F27" s="13" t="str">
        <f>IF(FORM_AMOUNT[[#This Row],[ID]]="","",FORM_GEN[[#This Row],[Departure date]])</f>
        <v/>
      </c>
      <c r="G27" s="13" t="str">
        <f>IF(FORM_COMP[[#This Row],[Hotel]]="","",FORM_COMP[[#This Row],[Hotel]])</f>
        <v/>
      </c>
      <c r="H27" s="13" t="str">
        <f>IF(FORM_COMP[[#This Row],[Catering]]="","",FORM_COMP[[#This Row],[Catering]])</f>
        <v/>
      </c>
      <c r="I27" s="2" t="str">
        <f>IF(FORM_AMOUNT[[#This Row],[ID]]="","",COUNTIF(FORM_COMP[[#This Row],[27/01/2025]:[02/02/2025]],"SINGLE"))</f>
        <v/>
      </c>
      <c r="J27" s="2" t="str">
        <f>IF(FORM_AMOUNT[[#This Row],[ID]]="","",COUNTIF(FORM_COMP[[#This Row],[27/01/2025]:[02/02/2025]],"TWIN"))</f>
        <v/>
      </c>
      <c r="K27" s="2" t="str">
        <f>IF(FORM_AMOUNT[[#This Row],[ID]]="","",COUNTIF(FORM_COMP[[#This Row],[27/01/2025]:[02/02/2025]],"ALONE IN TWIIN"))</f>
        <v/>
      </c>
      <c r="L27" s="38" t="str">
        <f>IF(FORM_AMOUNT[[#This Row],[ID]]="","",SUM('3 - FORM COMP'!AG27:AM27))</f>
        <v/>
      </c>
      <c r="M2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7" s="24" t="str">
        <f>IF(FORM_AMOUNT[[#This Row],[ID]]="","",SUM(FORM_AMOUNT[[#This Row],[Competition amount]:[Additional lunch competition]]))</f>
        <v/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>
      <c r="B2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13" t="str">
        <f>IF(FORM_AMOUNT[[#This Row],[ID]]="","",FORM_GEN[[#This Row],[Arrival date]])</f>
        <v/>
      </c>
      <c r="F28" s="13" t="str">
        <f>IF(FORM_AMOUNT[[#This Row],[ID]]="","",FORM_GEN[[#This Row],[Departure date]])</f>
        <v/>
      </c>
      <c r="G28" s="13" t="str">
        <f>IF(FORM_COMP[[#This Row],[Hotel]]="","",FORM_COMP[[#This Row],[Hotel]])</f>
        <v/>
      </c>
      <c r="H28" s="13" t="str">
        <f>IF(FORM_COMP[[#This Row],[Catering]]="","",FORM_COMP[[#This Row],[Catering]])</f>
        <v/>
      </c>
      <c r="I28" s="2" t="str">
        <f>IF(FORM_AMOUNT[[#This Row],[ID]]="","",COUNTIF(FORM_COMP[[#This Row],[27/01/2025]:[02/02/2025]],"SINGLE"))</f>
        <v/>
      </c>
      <c r="J28" s="2" t="str">
        <f>IF(FORM_AMOUNT[[#This Row],[ID]]="","",COUNTIF(FORM_COMP[[#This Row],[27/01/2025]:[02/02/2025]],"TWIN"))</f>
        <v/>
      </c>
      <c r="K28" s="2" t="str">
        <f>IF(FORM_AMOUNT[[#This Row],[ID]]="","",COUNTIF(FORM_COMP[[#This Row],[27/01/2025]:[02/02/2025]],"ALONE IN TWIIN"))</f>
        <v/>
      </c>
      <c r="L28" s="38" t="str">
        <f>IF(FORM_AMOUNT[[#This Row],[ID]]="","",SUM('3 - FORM COMP'!AG28:AM28))</f>
        <v/>
      </c>
      <c r="M2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8" s="24" t="str">
        <f>IF(FORM_AMOUNT[[#This Row],[ID]]="","",SUM(FORM_AMOUNT[[#This Row],[Competition amount]:[Additional lunch competition]]))</f>
        <v/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>
      <c r="B2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13" t="str">
        <f>IF(FORM_AMOUNT[[#This Row],[ID]]="","",FORM_GEN[[#This Row],[Arrival date]])</f>
        <v/>
      </c>
      <c r="F29" s="13" t="str">
        <f>IF(FORM_AMOUNT[[#This Row],[ID]]="","",FORM_GEN[[#This Row],[Departure date]])</f>
        <v/>
      </c>
      <c r="G29" s="13" t="str">
        <f>IF(FORM_COMP[[#This Row],[Hotel]]="","",FORM_COMP[[#This Row],[Hotel]])</f>
        <v/>
      </c>
      <c r="H29" s="13" t="str">
        <f>IF(FORM_COMP[[#This Row],[Catering]]="","",FORM_COMP[[#This Row],[Catering]])</f>
        <v/>
      </c>
      <c r="I29" s="2" t="str">
        <f>IF(FORM_AMOUNT[[#This Row],[ID]]="","",COUNTIF(FORM_COMP[[#This Row],[27/01/2025]:[02/02/2025]],"SINGLE"))</f>
        <v/>
      </c>
      <c r="J29" s="2" t="str">
        <f>IF(FORM_AMOUNT[[#This Row],[ID]]="","",COUNTIF(FORM_COMP[[#This Row],[27/01/2025]:[02/02/2025]],"TWIN"))</f>
        <v/>
      </c>
      <c r="K29" s="2" t="str">
        <f>IF(FORM_AMOUNT[[#This Row],[ID]]="","",COUNTIF(FORM_COMP[[#This Row],[27/01/2025]:[02/02/2025]],"ALONE IN TWIIN"))</f>
        <v/>
      </c>
      <c r="L29" s="38" t="str">
        <f>IF(FORM_AMOUNT[[#This Row],[ID]]="","",SUM('3 - FORM COMP'!AG29:AM29))</f>
        <v/>
      </c>
      <c r="M2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9" s="24" t="str">
        <f>IF(FORM_AMOUNT[[#This Row],[ID]]="","",SUM(FORM_AMOUNT[[#This Row],[Competition amount]:[Additional lunch competition]]))</f>
        <v/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>
      <c r="B3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13" t="str">
        <f>IF(FORM_AMOUNT[[#This Row],[ID]]="","",FORM_GEN[[#This Row],[Arrival date]])</f>
        <v/>
      </c>
      <c r="F30" s="13" t="str">
        <f>IF(FORM_AMOUNT[[#This Row],[ID]]="","",FORM_GEN[[#This Row],[Departure date]])</f>
        <v/>
      </c>
      <c r="G30" s="13" t="str">
        <f>IF(FORM_COMP[[#This Row],[Hotel]]="","",FORM_COMP[[#This Row],[Hotel]])</f>
        <v/>
      </c>
      <c r="H30" s="13" t="str">
        <f>IF(FORM_COMP[[#This Row],[Catering]]="","",FORM_COMP[[#This Row],[Catering]])</f>
        <v/>
      </c>
      <c r="I30" s="2" t="str">
        <f>IF(FORM_AMOUNT[[#This Row],[ID]]="","",COUNTIF(FORM_COMP[[#This Row],[27/01/2025]:[02/02/2025]],"SINGLE"))</f>
        <v/>
      </c>
      <c r="J30" s="2" t="str">
        <f>IF(FORM_AMOUNT[[#This Row],[ID]]="","",COUNTIF(FORM_COMP[[#This Row],[27/01/2025]:[02/02/2025]],"TWIN"))</f>
        <v/>
      </c>
      <c r="K30" s="2" t="str">
        <f>IF(FORM_AMOUNT[[#This Row],[ID]]="","",COUNTIF(FORM_COMP[[#This Row],[27/01/2025]:[02/02/2025]],"ALONE IN TWIIN"))</f>
        <v/>
      </c>
      <c r="L30" s="38" t="str">
        <f>IF(FORM_AMOUNT[[#This Row],[ID]]="","",SUM('3 - FORM COMP'!AG30:AM30))</f>
        <v/>
      </c>
      <c r="M3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0" s="24" t="str">
        <f>IF(FORM_AMOUNT[[#This Row],[ID]]="","",SUM(FORM_AMOUNT[[#This Row],[Competition amount]:[Additional lunch competition]]))</f>
        <v/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>
      <c r="B3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13" t="str">
        <f>IF(FORM_AMOUNT[[#This Row],[ID]]="","",FORM_GEN[[#This Row],[Arrival date]])</f>
        <v/>
      </c>
      <c r="F31" s="13" t="str">
        <f>IF(FORM_AMOUNT[[#This Row],[ID]]="","",FORM_GEN[[#This Row],[Departure date]])</f>
        <v/>
      </c>
      <c r="G31" s="13" t="str">
        <f>IF(FORM_COMP[[#This Row],[Hotel]]="","",FORM_COMP[[#This Row],[Hotel]])</f>
        <v/>
      </c>
      <c r="H31" s="13" t="str">
        <f>IF(FORM_COMP[[#This Row],[Catering]]="","",FORM_COMP[[#This Row],[Catering]])</f>
        <v/>
      </c>
      <c r="I31" s="2" t="str">
        <f>IF(FORM_AMOUNT[[#This Row],[ID]]="","",COUNTIF(FORM_COMP[[#This Row],[27/01/2025]:[02/02/2025]],"SINGLE"))</f>
        <v/>
      </c>
      <c r="J31" s="2" t="str">
        <f>IF(FORM_AMOUNT[[#This Row],[ID]]="","",COUNTIF(FORM_COMP[[#This Row],[27/01/2025]:[02/02/2025]],"TWIN"))</f>
        <v/>
      </c>
      <c r="K31" s="2" t="str">
        <f>IF(FORM_AMOUNT[[#This Row],[ID]]="","",COUNTIF(FORM_COMP[[#This Row],[27/01/2025]:[02/02/2025]],"ALONE IN TWIIN"))</f>
        <v/>
      </c>
      <c r="L31" s="38" t="str">
        <f>IF(FORM_AMOUNT[[#This Row],[ID]]="","",SUM('3 - FORM COMP'!AG31:AM31))</f>
        <v/>
      </c>
      <c r="M3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1" s="24" t="str">
        <f>IF(FORM_AMOUNT[[#This Row],[ID]]="","",SUM(FORM_AMOUNT[[#This Row],[Competition amount]:[Additional lunch competition]]))</f>
        <v/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>
      <c r="B3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13" t="str">
        <f>IF(FORM_AMOUNT[[#This Row],[ID]]="","",FORM_GEN[[#This Row],[Arrival date]])</f>
        <v/>
      </c>
      <c r="F32" s="13" t="str">
        <f>IF(FORM_AMOUNT[[#This Row],[ID]]="","",FORM_GEN[[#This Row],[Departure date]])</f>
        <v/>
      </c>
      <c r="G32" s="13" t="str">
        <f>IF(FORM_COMP[[#This Row],[Hotel]]="","",FORM_COMP[[#This Row],[Hotel]])</f>
        <v/>
      </c>
      <c r="H32" s="13" t="str">
        <f>IF(FORM_COMP[[#This Row],[Catering]]="","",FORM_COMP[[#This Row],[Catering]])</f>
        <v/>
      </c>
      <c r="I32" s="2" t="str">
        <f>IF(FORM_AMOUNT[[#This Row],[ID]]="","",COUNTIF(FORM_COMP[[#This Row],[27/01/2025]:[02/02/2025]],"SINGLE"))</f>
        <v/>
      </c>
      <c r="J32" s="2" t="str">
        <f>IF(FORM_AMOUNT[[#This Row],[ID]]="","",COUNTIF(FORM_COMP[[#This Row],[27/01/2025]:[02/02/2025]],"TWIN"))</f>
        <v/>
      </c>
      <c r="K32" s="2" t="str">
        <f>IF(FORM_AMOUNT[[#This Row],[ID]]="","",COUNTIF(FORM_COMP[[#This Row],[27/01/2025]:[02/02/2025]],"ALONE IN TWIIN"))</f>
        <v/>
      </c>
      <c r="L32" s="38" t="str">
        <f>IF(FORM_AMOUNT[[#This Row],[ID]]="","",SUM('3 - FORM COMP'!AG32:AM32))</f>
        <v/>
      </c>
      <c r="M3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2" s="24" t="str">
        <f>IF(FORM_AMOUNT[[#This Row],[ID]]="","",SUM(FORM_AMOUNT[[#This Row],[Competition amount]:[Additional lunch competition]]))</f>
        <v/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>
      <c r="B3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13" t="str">
        <f>IF(FORM_AMOUNT[[#This Row],[ID]]="","",FORM_GEN[[#This Row],[Arrival date]])</f>
        <v/>
      </c>
      <c r="F33" s="13" t="str">
        <f>IF(FORM_AMOUNT[[#This Row],[ID]]="","",FORM_GEN[[#This Row],[Departure date]])</f>
        <v/>
      </c>
      <c r="G33" s="13" t="str">
        <f>IF(FORM_COMP[[#This Row],[Hotel]]="","",FORM_COMP[[#This Row],[Hotel]])</f>
        <v/>
      </c>
      <c r="H33" s="13" t="str">
        <f>IF(FORM_COMP[[#This Row],[Catering]]="","",FORM_COMP[[#This Row],[Catering]])</f>
        <v/>
      </c>
      <c r="I33" s="2" t="str">
        <f>IF(FORM_AMOUNT[[#This Row],[ID]]="","",COUNTIF(FORM_COMP[[#This Row],[27/01/2025]:[02/02/2025]],"SINGLE"))</f>
        <v/>
      </c>
      <c r="J33" s="2" t="str">
        <f>IF(FORM_AMOUNT[[#This Row],[ID]]="","",COUNTIF(FORM_COMP[[#This Row],[27/01/2025]:[02/02/2025]],"TWIN"))</f>
        <v/>
      </c>
      <c r="K33" s="2" t="str">
        <f>IF(FORM_AMOUNT[[#This Row],[ID]]="","",COUNTIF(FORM_COMP[[#This Row],[27/01/2025]:[02/02/2025]],"ALONE IN TWIIN"))</f>
        <v/>
      </c>
      <c r="L33" s="38" t="str">
        <f>IF(FORM_AMOUNT[[#This Row],[ID]]="","",SUM('3 - FORM COMP'!AG33:AM33))</f>
        <v/>
      </c>
      <c r="M3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3" s="24" t="str">
        <f>IF(FORM_AMOUNT[[#This Row],[ID]]="","",SUM(FORM_AMOUNT[[#This Row],[Competition amount]:[Additional lunch competition]]))</f>
        <v/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>
      <c r="B3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13" t="str">
        <f>IF(FORM_AMOUNT[[#This Row],[ID]]="","",FORM_GEN[[#This Row],[Arrival date]])</f>
        <v/>
      </c>
      <c r="F34" s="13" t="str">
        <f>IF(FORM_AMOUNT[[#This Row],[ID]]="","",FORM_GEN[[#This Row],[Departure date]])</f>
        <v/>
      </c>
      <c r="G34" s="13" t="str">
        <f>IF(FORM_COMP[[#This Row],[Hotel]]="","",FORM_COMP[[#This Row],[Hotel]])</f>
        <v/>
      </c>
      <c r="H34" s="13" t="str">
        <f>IF(FORM_COMP[[#This Row],[Catering]]="","",FORM_COMP[[#This Row],[Catering]])</f>
        <v/>
      </c>
      <c r="I34" s="2" t="str">
        <f>IF(FORM_AMOUNT[[#This Row],[ID]]="","",COUNTIF(FORM_COMP[[#This Row],[27/01/2025]:[02/02/2025]],"SINGLE"))</f>
        <v/>
      </c>
      <c r="J34" s="2" t="str">
        <f>IF(FORM_AMOUNT[[#This Row],[ID]]="","",COUNTIF(FORM_COMP[[#This Row],[27/01/2025]:[02/02/2025]],"TWIN"))</f>
        <v/>
      </c>
      <c r="K34" s="2" t="str">
        <f>IF(FORM_AMOUNT[[#This Row],[ID]]="","",COUNTIF(FORM_COMP[[#This Row],[27/01/2025]:[02/02/2025]],"ALONE IN TWIIN"))</f>
        <v/>
      </c>
      <c r="L34" s="38" t="str">
        <f>IF(FORM_AMOUNT[[#This Row],[ID]]="","",SUM('3 - FORM COMP'!AG34:AM34))</f>
        <v/>
      </c>
      <c r="M3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4" s="24" t="str">
        <f>IF(FORM_AMOUNT[[#This Row],[ID]]="","",SUM(FORM_AMOUNT[[#This Row],[Competition amount]:[Additional lunch competition]]))</f>
        <v/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>
      <c r="B3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13" t="str">
        <f>IF(FORM_AMOUNT[[#This Row],[ID]]="","",FORM_GEN[[#This Row],[Arrival date]])</f>
        <v/>
      </c>
      <c r="F35" s="13" t="str">
        <f>IF(FORM_AMOUNT[[#This Row],[ID]]="","",FORM_GEN[[#This Row],[Departure date]])</f>
        <v/>
      </c>
      <c r="G35" s="13" t="str">
        <f>IF(FORM_COMP[[#This Row],[Hotel]]="","",FORM_COMP[[#This Row],[Hotel]])</f>
        <v/>
      </c>
      <c r="H35" s="13" t="str">
        <f>IF(FORM_COMP[[#This Row],[Catering]]="","",FORM_COMP[[#This Row],[Catering]])</f>
        <v/>
      </c>
      <c r="I35" s="2" t="str">
        <f>IF(FORM_AMOUNT[[#This Row],[ID]]="","",COUNTIF(FORM_COMP[[#This Row],[27/01/2025]:[02/02/2025]],"SINGLE"))</f>
        <v/>
      </c>
      <c r="J35" s="2" t="str">
        <f>IF(FORM_AMOUNT[[#This Row],[ID]]="","",COUNTIF(FORM_COMP[[#This Row],[27/01/2025]:[02/02/2025]],"TWIN"))</f>
        <v/>
      </c>
      <c r="K35" s="2" t="str">
        <f>IF(FORM_AMOUNT[[#This Row],[ID]]="","",COUNTIF(FORM_COMP[[#This Row],[27/01/2025]:[02/02/2025]],"ALONE IN TWIIN"))</f>
        <v/>
      </c>
      <c r="L35" s="38" t="str">
        <f>IF(FORM_AMOUNT[[#This Row],[ID]]="","",SUM('3 - FORM COMP'!AG35:AM35))</f>
        <v/>
      </c>
      <c r="M3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5" s="24" t="str">
        <f>IF(FORM_AMOUNT[[#This Row],[ID]]="","",SUM(FORM_AMOUNT[[#This Row],[Competition amount]:[Additional lunch competition]]))</f>
        <v/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>
      <c r="B3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13" t="str">
        <f>IF(FORM_AMOUNT[[#This Row],[ID]]="","",FORM_GEN[[#This Row],[Arrival date]])</f>
        <v/>
      </c>
      <c r="F36" s="13" t="str">
        <f>IF(FORM_AMOUNT[[#This Row],[ID]]="","",FORM_GEN[[#This Row],[Departure date]])</f>
        <v/>
      </c>
      <c r="G36" s="13" t="str">
        <f>IF(FORM_COMP[[#This Row],[Hotel]]="","",FORM_COMP[[#This Row],[Hotel]])</f>
        <v/>
      </c>
      <c r="H36" s="13" t="str">
        <f>IF(FORM_COMP[[#This Row],[Catering]]="","",FORM_COMP[[#This Row],[Catering]])</f>
        <v/>
      </c>
      <c r="I36" s="2" t="str">
        <f>IF(FORM_AMOUNT[[#This Row],[ID]]="","",COUNTIF(FORM_COMP[[#This Row],[27/01/2025]:[02/02/2025]],"SINGLE"))</f>
        <v/>
      </c>
      <c r="J36" s="2" t="str">
        <f>IF(FORM_AMOUNT[[#This Row],[ID]]="","",COUNTIF(FORM_COMP[[#This Row],[27/01/2025]:[02/02/2025]],"TWIN"))</f>
        <v/>
      </c>
      <c r="K36" s="2" t="str">
        <f>IF(FORM_AMOUNT[[#This Row],[ID]]="","",COUNTIF(FORM_COMP[[#This Row],[27/01/2025]:[02/02/2025]],"ALONE IN TWIIN"))</f>
        <v/>
      </c>
      <c r="L36" s="38" t="str">
        <f>IF(FORM_AMOUNT[[#This Row],[ID]]="","",SUM('3 - FORM COMP'!AG36:AM36))</f>
        <v/>
      </c>
      <c r="M3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6" s="24" t="str">
        <f>IF(FORM_AMOUNT[[#This Row],[ID]]="","",SUM(FORM_AMOUNT[[#This Row],[Competition amount]:[Additional lunch competition]]))</f>
        <v/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>
      <c r="B3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13" t="str">
        <f>IF(FORM_AMOUNT[[#This Row],[ID]]="","",FORM_GEN[[#This Row],[Arrival date]])</f>
        <v/>
      </c>
      <c r="F37" s="13" t="str">
        <f>IF(FORM_AMOUNT[[#This Row],[ID]]="","",FORM_GEN[[#This Row],[Departure date]])</f>
        <v/>
      </c>
      <c r="G37" s="13" t="str">
        <f>IF(FORM_COMP[[#This Row],[Hotel]]="","",FORM_COMP[[#This Row],[Hotel]])</f>
        <v/>
      </c>
      <c r="H37" s="13" t="str">
        <f>IF(FORM_COMP[[#This Row],[Catering]]="","",FORM_COMP[[#This Row],[Catering]])</f>
        <v/>
      </c>
      <c r="I37" s="2" t="str">
        <f>IF(FORM_AMOUNT[[#This Row],[ID]]="","",COUNTIF(FORM_COMP[[#This Row],[27/01/2025]:[02/02/2025]],"SINGLE"))</f>
        <v/>
      </c>
      <c r="J37" s="2" t="str">
        <f>IF(FORM_AMOUNT[[#This Row],[ID]]="","",COUNTIF(FORM_COMP[[#This Row],[27/01/2025]:[02/02/2025]],"TWIN"))</f>
        <v/>
      </c>
      <c r="K37" s="2" t="str">
        <f>IF(FORM_AMOUNT[[#This Row],[ID]]="","",COUNTIF(FORM_COMP[[#This Row],[27/01/2025]:[02/02/2025]],"ALONE IN TWIIN"))</f>
        <v/>
      </c>
      <c r="L37" s="38" t="str">
        <f>IF(FORM_AMOUNT[[#This Row],[ID]]="","",SUM('3 - FORM COMP'!AG37:AM37))</f>
        <v/>
      </c>
      <c r="M3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7" s="24" t="str">
        <f>IF(FORM_AMOUNT[[#This Row],[ID]]="","",SUM(FORM_AMOUNT[[#This Row],[Competition amount]:[Additional lunch competition]]))</f>
        <v/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>
      <c r="B3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13" t="str">
        <f>IF(FORM_AMOUNT[[#This Row],[ID]]="","",FORM_GEN[[#This Row],[Arrival date]])</f>
        <v/>
      </c>
      <c r="F38" s="13" t="str">
        <f>IF(FORM_AMOUNT[[#This Row],[ID]]="","",FORM_GEN[[#This Row],[Departure date]])</f>
        <v/>
      </c>
      <c r="G38" s="13" t="str">
        <f>IF(FORM_COMP[[#This Row],[Hotel]]="","",FORM_COMP[[#This Row],[Hotel]])</f>
        <v/>
      </c>
      <c r="H38" s="13" t="str">
        <f>IF(FORM_COMP[[#This Row],[Catering]]="","",FORM_COMP[[#This Row],[Catering]])</f>
        <v/>
      </c>
      <c r="I38" s="2" t="str">
        <f>IF(FORM_AMOUNT[[#This Row],[ID]]="","",COUNTIF(FORM_COMP[[#This Row],[27/01/2025]:[02/02/2025]],"SINGLE"))</f>
        <v/>
      </c>
      <c r="J38" s="2" t="str">
        <f>IF(FORM_AMOUNT[[#This Row],[ID]]="","",COUNTIF(FORM_COMP[[#This Row],[27/01/2025]:[02/02/2025]],"TWIN"))</f>
        <v/>
      </c>
      <c r="K38" s="2" t="str">
        <f>IF(FORM_AMOUNT[[#This Row],[ID]]="","",COUNTIF(FORM_COMP[[#This Row],[27/01/2025]:[02/02/2025]],"ALONE IN TWIIN"))</f>
        <v/>
      </c>
      <c r="L38" s="38" t="str">
        <f>IF(FORM_AMOUNT[[#This Row],[ID]]="","",SUM('3 - FORM COMP'!AG38:AM38))</f>
        <v/>
      </c>
      <c r="M3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8" s="24" t="str">
        <f>IF(FORM_AMOUNT[[#This Row],[ID]]="","",SUM(FORM_AMOUNT[[#This Row],[Competition amount]:[Additional lunch competition]]))</f>
        <v/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2:35">
      <c r="B3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13" t="str">
        <f>IF(FORM_AMOUNT[[#This Row],[ID]]="","",FORM_GEN[[#This Row],[Arrival date]])</f>
        <v/>
      </c>
      <c r="F39" s="13" t="str">
        <f>IF(FORM_AMOUNT[[#This Row],[ID]]="","",FORM_GEN[[#This Row],[Departure date]])</f>
        <v/>
      </c>
      <c r="G39" s="13" t="str">
        <f>IF(FORM_COMP[[#This Row],[Hotel]]="","",FORM_COMP[[#This Row],[Hotel]])</f>
        <v/>
      </c>
      <c r="H39" s="13" t="str">
        <f>IF(FORM_COMP[[#This Row],[Catering]]="","",FORM_COMP[[#This Row],[Catering]])</f>
        <v/>
      </c>
      <c r="I39" s="2" t="str">
        <f>IF(FORM_AMOUNT[[#This Row],[ID]]="","",COUNTIF(FORM_COMP[[#This Row],[27/01/2025]:[02/02/2025]],"SINGLE"))</f>
        <v/>
      </c>
      <c r="J39" s="2" t="str">
        <f>IF(FORM_AMOUNT[[#This Row],[ID]]="","",COUNTIF(FORM_COMP[[#This Row],[27/01/2025]:[02/02/2025]],"TWIN"))</f>
        <v/>
      </c>
      <c r="K39" s="2" t="str">
        <f>IF(FORM_AMOUNT[[#This Row],[ID]]="","",COUNTIF(FORM_COMP[[#This Row],[27/01/2025]:[02/02/2025]],"ALONE IN TWIIN"))</f>
        <v/>
      </c>
      <c r="L39" s="38" t="str">
        <f>IF(FORM_AMOUNT[[#This Row],[ID]]="","",SUM('3 - FORM COMP'!AG39:AM39))</f>
        <v/>
      </c>
      <c r="M3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9" s="24" t="str">
        <f>IF(FORM_AMOUNT[[#This Row],[ID]]="","",SUM(FORM_AMOUNT[[#This Row],[Competition amount]:[Additional lunch competition]]))</f>
        <v/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2:35">
      <c r="B4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13" t="str">
        <f>IF(FORM_AMOUNT[[#This Row],[ID]]="","",FORM_GEN[[#This Row],[Arrival date]])</f>
        <v/>
      </c>
      <c r="F40" s="13" t="str">
        <f>IF(FORM_AMOUNT[[#This Row],[ID]]="","",FORM_GEN[[#This Row],[Departure date]])</f>
        <v/>
      </c>
      <c r="G40" s="13" t="str">
        <f>IF(FORM_COMP[[#This Row],[Hotel]]="","",FORM_COMP[[#This Row],[Hotel]])</f>
        <v/>
      </c>
      <c r="H40" s="13" t="str">
        <f>IF(FORM_COMP[[#This Row],[Catering]]="","",FORM_COMP[[#This Row],[Catering]])</f>
        <v/>
      </c>
      <c r="I40" s="2" t="str">
        <f>IF(FORM_AMOUNT[[#This Row],[ID]]="","",COUNTIF(FORM_COMP[[#This Row],[27/01/2025]:[02/02/2025]],"SINGLE"))</f>
        <v/>
      </c>
      <c r="J40" s="2" t="str">
        <f>IF(FORM_AMOUNT[[#This Row],[ID]]="","",COUNTIF(FORM_COMP[[#This Row],[27/01/2025]:[02/02/2025]],"TWIN"))</f>
        <v/>
      </c>
      <c r="K40" s="2" t="str">
        <f>IF(FORM_AMOUNT[[#This Row],[ID]]="","",COUNTIF(FORM_COMP[[#This Row],[27/01/2025]:[02/02/2025]],"ALONE IN TWIIN"))</f>
        <v/>
      </c>
      <c r="L40" s="38" t="str">
        <f>IF(FORM_AMOUNT[[#This Row],[ID]]="","",SUM('3 - FORM COMP'!AG40:AM40))</f>
        <v/>
      </c>
      <c r="M4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0" s="24" t="str">
        <f>IF(FORM_AMOUNT[[#This Row],[ID]]="","",SUM(FORM_AMOUNT[[#This Row],[Competition amount]:[Additional lunch competition]]))</f>
        <v/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2:35">
      <c r="B4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13" t="str">
        <f>IF(FORM_AMOUNT[[#This Row],[ID]]="","",FORM_GEN[[#This Row],[Arrival date]])</f>
        <v/>
      </c>
      <c r="F41" s="13" t="str">
        <f>IF(FORM_AMOUNT[[#This Row],[ID]]="","",FORM_GEN[[#This Row],[Departure date]])</f>
        <v/>
      </c>
      <c r="G41" s="13" t="str">
        <f>IF(FORM_COMP[[#This Row],[Hotel]]="","",FORM_COMP[[#This Row],[Hotel]])</f>
        <v/>
      </c>
      <c r="H41" s="13" t="str">
        <f>IF(FORM_COMP[[#This Row],[Catering]]="","",FORM_COMP[[#This Row],[Catering]])</f>
        <v/>
      </c>
      <c r="I41" s="2" t="str">
        <f>IF(FORM_AMOUNT[[#This Row],[ID]]="","",COUNTIF(FORM_COMP[[#This Row],[27/01/2025]:[02/02/2025]],"SINGLE"))</f>
        <v/>
      </c>
      <c r="J41" s="2" t="str">
        <f>IF(FORM_AMOUNT[[#This Row],[ID]]="","",COUNTIF(FORM_COMP[[#This Row],[27/01/2025]:[02/02/2025]],"TWIN"))</f>
        <v/>
      </c>
      <c r="K41" s="2" t="str">
        <f>IF(FORM_AMOUNT[[#This Row],[ID]]="","",COUNTIF(FORM_COMP[[#This Row],[27/01/2025]:[02/02/2025]],"ALONE IN TWIIN"))</f>
        <v/>
      </c>
      <c r="L41" s="38" t="str">
        <f>IF(FORM_AMOUNT[[#This Row],[ID]]="","",SUM('3 - FORM COMP'!AG41:AM41))</f>
        <v/>
      </c>
      <c r="M4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1" s="24" t="str">
        <f>IF(FORM_AMOUNT[[#This Row],[ID]]="","",SUM(FORM_AMOUNT[[#This Row],[Competition amount]:[Additional lunch competition]]))</f>
        <v/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2:35">
      <c r="B4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13" t="str">
        <f>IF(FORM_AMOUNT[[#This Row],[ID]]="","",FORM_GEN[[#This Row],[Arrival date]])</f>
        <v/>
      </c>
      <c r="F42" s="13" t="str">
        <f>IF(FORM_AMOUNT[[#This Row],[ID]]="","",FORM_GEN[[#This Row],[Departure date]])</f>
        <v/>
      </c>
      <c r="G42" s="13" t="str">
        <f>IF(FORM_COMP[[#This Row],[Hotel]]="","",FORM_COMP[[#This Row],[Hotel]])</f>
        <v/>
      </c>
      <c r="H42" s="13" t="str">
        <f>IF(FORM_COMP[[#This Row],[Catering]]="","",FORM_COMP[[#This Row],[Catering]])</f>
        <v/>
      </c>
      <c r="I42" s="2" t="str">
        <f>IF(FORM_AMOUNT[[#This Row],[ID]]="","",COUNTIF(FORM_COMP[[#This Row],[27/01/2025]:[02/02/2025]],"SINGLE"))</f>
        <v/>
      </c>
      <c r="J42" s="2" t="str">
        <f>IF(FORM_AMOUNT[[#This Row],[ID]]="","",COUNTIF(FORM_COMP[[#This Row],[27/01/2025]:[02/02/2025]],"TWIN"))</f>
        <v/>
      </c>
      <c r="K42" s="2" t="str">
        <f>IF(FORM_AMOUNT[[#This Row],[ID]]="","",COUNTIF(FORM_COMP[[#This Row],[27/01/2025]:[02/02/2025]],"ALONE IN TWIIN"))</f>
        <v/>
      </c>
      <c r="L42" s="38" t="str">
        <f>IF(FORM_AMOUNT[[#This Row],[ID]]="","",SUM('3 - FORM COMP'!AG42:AM42))</f>
        <v/>
      </c>
      <c r="M4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2" s="24" t="str">
        <f>IF(FORM_AMOUNT[[#This Row],[ID]]="","",SUM(FORM_AMOUNT[[#This Row],[Competition amount]:[Additional lunch competition]]))</f>
        <v/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2:35">
      <c r="B4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13" t="str">
        <f>IF(FORM_AMOUNT[[#This Row],[ID]]="","",FORM_GEN[[#This Row],[Arrival date]])</f>
        <v/>
      </c>
      <c r="F43" s="13" t="str">
        <f>IF(FORM_AMOUNT[[#This Row],[ID]]="","",FORM_GEN[[#This Row],[Departure date]])</f>
        <v/>
      </c>
      <c r="G43" s="13" t="str">
        <f>IF(FORM_COMP[[#This Row],[Hotel]]="","",FORM_COMP[[#This Row],[Hotel]])</f>
        <v/>
      </c>
      <c r="H43" s="13" t="str">
        <f>IF(FORM_COMP[[#This Row],[Catering]]="","",FORM_COMP[[#This Row],[Catering]])</f>
        <v/>
      </c>
      <c r="I43" s="2" t="str">
        <f>IF(FORM_AMOUNT[[#This Row],[ID]]="","",COUNTIF(FORM_COMP[[#This Row],[27/01/2025]:[02/02/2025]],"SINGLE"))</f>
        <v/>
      </c>
      <c r="J43" s="2" t="str">
        <f>IF(FORM_AMOUNT[[#This Row],[ID]]="","",COUNTIF(FORM_COMP[[#This Row],[27/01/2025]:[02/02/2025]],"TWIN"))</f>
        <v/>
      </c>
      <c r="K43" s="2" t="str">
        <f>IF(FORM_AMOUNT[[#This Row],[ID]]="","",COUNTIF(FORM_COMP[[#This Row],[27/01/2025]:[02/02/2025]],"ALONE IN TWIIN"))</f>
        <v/>
      </c>
      <c r="L43" s="38" t="str">
        <f>IF(FORM_AMOUNT[[#This Row],[ID]]="","",SUM('3 - FORM COMP'!AG43:AM43))</f>
        <v/>
      </c>
      <c r="M4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3" s="24" t="str">
        <f>IF(FORM_AMOUNT[[#This Row],[ID]]="","",SUM(FORM_AMOUNT[[#This Row],[Competition amount]:[Additional lunch competition]]))</f>
        <v/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2:35">
      <c r="B4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13" t="str">
        <f>IF(FORM_AMOUNT[[#This Row],[ID]]="","",FORM_GEN[[#This Row],[Arrival date]])</f>
        <v/>
      </c>
      <c r="F44" s="13" t="str">
        <f>IF(FORM_AMOUNT[[#This Row],[ID]]="","",FORM_GEN[[#This Row],[Departure date]])</f>
        <v/>
      </c>
      <c r="G44" s="13" t="str">
        <f>IF(FORM_COMP[[#This Row],[Hotel]]="","",FORM_COMP[[#This Row],[Hotel]])</f>
        <v/>
      </c>
      <c r="H44" s="13" t="str">
        <f>IF(FORM_COMP[[#This Row],[Catering]]="","",FORM_COMP[[#This Row],[Catering]])</f>
        <v/>
      </c>
      <c r="I44" s="2" t="str">
        <f>IF(FORM_AMOUNT[[#This Row],[ID]]="","",COUNTIF(FORM_COMP[[#This Row],[27/01/2025]:[02/02/2025]],"SINGLE"))</f>
        <v/>
      </c>
      <c r="J44" s="2" t="str">
        <f>IF(FORM_AMOUNT[[#This Row],[ID]]="","",COUNTIF(FORM_COMP[[#This Row],[27/01/2025]:[02/02/2025]],"TWIN"))</f>
        <v/>
      </c>
      <c r="K44" s="2" t="str">
        <f>IF(FORM_AMOUNT[[#This Row],[ID]]="","",COUNTIF(FORM_COMP[[#This Row],[27/01/2025]:[02/02/2025]],"ALONE IN TWIIN"))</f>
        <v/>
      </c>
      <c r="L44" s="38" t="str">
        <f>IF(FORM_AMOUNT[[#This Row],[ID]]="","",SUM('3 - FORM COMP'!AG44:AM44))</f>
        <v/>
      </c>
      <c r="M4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4" s="24" t="str">
        <f>IF(FORM_AMOUNT[[#This Row],[ID]]="","",SUM(FORM_AMOUNT[[#This Row],[Competition amount]:[Additional lunch competition]]))</f>
        <v/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2:35">
      <c r="B4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13" t="str">
        <f>IF(FORM_AMOUNT[[#This Row],[ID]]="","",FORM_GEN[[#This Row],[Arrival date]])</f>
        <v/>
      </c>
      <c r="F45" s="13" t="str">
        <f>IF(FORM_AMOUNT[[#This Row],[ID]]="","",FORM_GEN[[#This Row],[Departure date]])</f>
        <v/>
      </c>
      <c r="G45" s="13" t="str">
        <f>IF(FORM_COMP[[#This Row],[Hotel]]="","",FORM_COMP[[#This Row],[Hotel]])</f>
        <v/>
      </c>
      <c r="H45" s="13" t="str">
        <f>IF(FORM_COMP[[#This Row],[Catering]]="","",FORM_COMP[[#This Row],[Catering]])</f>
        <v/>
      </c>
      <c r="I45" s="2" t="str">
        <f>IF(FORM_AMOUNT[[#This Row],[ID]]="","",COUNTIF(FORM_COMP[[#This Row],[27/01/2025]:[02/02/2025]],"SINGLE"))</f>
        <v/>
      </c>
      <c r="J45" s="2" t="str">
        <f>IF(FORM_AMOUNT[[#This Row],[ID]]="","",COUNTIF(FORM_COMP[[#This Row],[27/01/2025]:[02/02/2025]],"TWIN"))</f>
        <v/>
      </c>
      <c r="K45" s="2" t="str">
        <f>IF(FORM_AMOUNT[[#This Row],[ID]]="","",COUNTIF(FORM_COMP[[#This Row],[27/01/2025]:[02/02/2025]],"ALONE IN TWIIN"))</f>
        <v/>
      </c>
      <c r="L45" s="38" t="str">
        <f>IF(FORM_AMOUNT[[#This Row],[ID]]="","",SUM('3 - FORM COMP'!AG45:AM45))</f>
        <v/>
      </c>
      <c r="M4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5" s="24" t="str">
        <f>IF(FORM_AMOUNT[[#This Row],[ID]]="","",SUM(FORM_AMOUNT[[#This Row],[Competition amount]:[Additional lunch competition]]))</f>
        <v/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2:35">
      <c r="B4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13" t="str">
        <f>IF(FORM_AMOUNT[[#This Row],[ID]]="","",FORM_GEN[[#This Row],[Arrival date]])</f>
        <v/>
      </c>
      <c r="F46" s="13" t="str">
        <f>IF(FORM_AMOUNT[[#This Row],[ID]]="","",FORM_GEN[[#This Row],[Departure date]])</f>
        <v/>
      </c>
      <c r="G46" s="13" t="str">
        <f>IF(FORM_COMP[[#This Row],[Hotel]]="","",FORM_COMP[[#This Row],[Hotel]])</f>
        <v/>
      </c>
      <c r="H46" s="13" t="str">
        <f>IF(FORM_COMP[[#This Row],[Catering]]="","",FORM_COMP[[#This Row],[Catering]])</f>
        <v/>
      </c>
      <c r="I46" s="2" t="str">
        <f>IF(FORM_AMOUNT[[#This Row],[ID]]="","",COUNTIF(FORM_COMP[[#This Row],[27/01/2025]:[02/02/2025]],"SINGLE"))</f>
        <v/>
      </c>
      <c r="J46" s="2" t="str">
        <f>IF(FORM_AMOUNT[[#This Row],[ID]]="","",COUNTIF(FORM_COMP[[#This Row],[27/01/2025]:[02/02/2025]],"TWIN"))</f>
        <v/>
      </c>
      <c r="K46" s="2" t="str">
        <f>IF(FORM_AMOUNT[[#This Row],[ID]]="","",COUNTIF(FORM_COMP[[#This Row],[27/01/2025]:[02/02/2025]],"ALONE IN TWIIN"))</f>
        <v/>
      </c>
      <c r="L46" s="38" t="str">
        <f>IF(FORM_AMOUNT[[#This Row],[ID]]="","",SUM('3 - FORM COMP'!AG46:AM46))</f>
        <v/>
      </c>
      <c r="M4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6" s="24" t="str">
        <f>IF(FORM_AMOUNT[[#This Row],[ID]]="","",SUM(FORM_AMOUNT[[#This Row],[Competition amount]:[Additional lunch competition]]))</f>
        <v/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2:35">
      <c r="B4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13" t="str">
        <f>IF(FORM_AMOUNT[[#This Row],[ID]]="","",FORM_GEN[[#This Row],[Arrival date]])</f>
        <v/>
      </c>
      <c r="F47" s="13" t="str">
        <f>IF(FORM_AMOUNT[[#This Row],[ID]]="","",FORM_GEN[[#This Row],[Departure date]])</f>
        <v/>
      </c>
      <c r="G47" s="13" t="str">
        <f>IF(FORM_COMP[[#This Row],[Hotel]]="","",FORM_COMP[[#This Row],[Hotel]])</f>
        <v/>
      </c>
      <c r="H47" s="13" t="str">
        <f>IF(FORM_COMP[[#This Row],[Catering]]="","",FORM_COMP[[#This Row],[Catering]])</f>
        <v/>
      </c>
      <c r="I47" s="2" t="str">
        <f>IF(FORM_AMOUNT[[#This Row],[ID]]="","",COUNTIF(FORM_COMP[[#This Row],[27/01/2025]:[02/02/2025]],"SINGLE"))</f>
        <v/>
      </c>
      <c r="J47" s="2" t="str">
        <f>IF(FORM_AMOUNT[[#This Row],[ID]]="","",COUNTIF(FORM_COMP[[#This Row],[27/01/2025]:[02/02/2025]],"TWIN"))</f>
        <v/>
      </c>
      <c r="K47" s="2" t="str">
        <f>IF(FORM_AMOUNT[[#This Row],[ID]]="","",COUNTIF(FORM_COMP[[#This Row],[27/01/2025]:[02/02/2025]],"ALONE IN TWIIN"))</f>
        <v/>
      </c>
      <c r="L47" s="38" t="str">
        <f>IF(FORM_AMOUNT[[#This Row],[ID]]="","",SUM('3 - FORM COMP'!AG47:AM47))</f>
        <v/>
      </c>
      <c r="M4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7" s="24" t="str">
        <f>IF(FORM_AMOUNT[[#This Row],[ID]]="","",SUM(FORM_AMOUNT[[#This Row],[Competition amount]:[Additional lunch competition]]))</f>
        <v/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2:35">
      <c r="B4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13" t="str">
        <f>IF(FORM_AMOUNT[[#This Row],[ID]]="","",FORM_GEN[[#This Row],[Arrival date]])</f>
        <v/>
      </c>
      <c r="F48" s="13" t="str">
        <f>IF(FORM_AMOUNT[[#This Row],[ID]]="","",FORM_GEN[[#This Row],[Departure date]])</f>
        <v/>
      </c>
      <c r="G48" s="13" t="str">
        <f>IF(FORM_COMP[[#This Row],[Hotel]]="","",FORM_COMP[[#This Row],[Hotel]])</f>
        <v/>
      </c>
      <c r="H48" s="13" t="str">
        <f>IF(FORM_COMP[[#This Row],[Catering]]="","",FORM_COMP[[#This Row],[Catering]])</f>
        <v/>
      </c>
      <c r="I48" s="2" t="str">
        <f>IF(FORM_AMOUNT[[#This Row],[ID]]="","",COUNTIF(FORM_COMP[[#This Row],[27/01/2025]:[02/02/2025]],"SINGLE"))</f>
        <v/>
      </c>
      <c r="J48" s="2" t="str">
        <f>IF(FORM_AMOUNT[[#This Row],[ID]]="","",COUNTIF(FORM_COMP[[#This Row],[27/01/2025]:[02/02/2025]],"TWIN"))</f>
        <v/>
      </c>
      <c r="K48" s="2" t="str">
        <f>IF(FORM_AMOUNT[[#This Row],[ID]]="","",COUNTIF(FORM_COMP[[#This Row],[27/01/2025]:[02/02/2025]],"ALONE IN TWIIN"))</f>
        <v/>
      </c>
      <c r="L48" s="38" t="str">
        <f>IF(FORM_AMOUNT[[#This Row],[ID]]="","",SUM('3 - FORM COMP'!AG48:AM48))</f>
        <v/>
      </c>
      <c r="M4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8" s="24" t="str">
        <f>IF(FORM_AMOUNT[[#This Row],[ID]]="","",SUM(FORM_AMOUNT[[#This Row],[Competition amount]:[Additional lunch competition]]))</f>
        <v/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2:35">
      <c r="B4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13" t="str">
        <f>IF(FORM_AMOUNT[[#This Row],[ID]]="","",FORM_GEN[[#This Row],[Arrival date]])</f>
        <v/>
      </c>
      <c r="F49" s="13" t="str">
        <f>IF(FORM_AMOUNT[[#This Row],[ID]]="","",FORM_GEN[[#This Row],[Departure date]])</f>
        <v/>
      </c>
      <c r="G49" s="13" t="str">
        <f>IF(FORM_COMP[[#This Row],[Hotel]]="","",FORM_COMP[[#This Row],[Hotel]])</f>
        <v/>
      </c>
      <c r="H49" s="13" t="str">
        <f>IF(FORM_COMP[[#This Row],[Catering]]="","",FORM_COMP[[#This Row],[Catering]])</f>
        <v/>
      </c>
      <c r="I49" s="2" t="str">
        <f>IF(FORM_AMOUNT[[#This Row],[ID]]="","",COUNTIF(FORM_COMP[[#This Row],[27/01/2025]:[02/02/2025]],"SINGLE"))</f>
        <v/>
      </c>
      <c r="J49" s="2" t="str">
        <f>IF(FORM_AMOUNT[[#This Row],[ID]]="","",COUNTIF(FORM_COMP[[#This Row],[27/01/2025]:[02/02/2025]],"TWIN"))</f>
        <v/>
      </c>
      <c r="K49" s="2" t="str">
        <f>IF(FORM_AMOUNT[[#This Row],[ID]]="","",COUNTIF(FORM_COMP[[#This Row],[27/01/2025]:[02/02/2025]],"ALONE IN TWIIN"))</f>
        <v/>
      </c>
      <c r="L49" s="38" t="str">
        <f>IF(FORM_AMOUNT[[#This Row],[ID]]="","",SUM('3 - FORM COMP'!AG49:AM49))</f>
        <v/>
      </c>
      <c r="M4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9" s="24" t="str">
        <f>IF(FORM_AMOUNT[[#This Row],[ID]]="","",SUM(FORM_AMOUNT[[#This Row],[Competition amount]:[Additional lunch competition]]))</f>
        <v/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2:35">
      <c r="B5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13" t="str">
        <f>IF(FORM_AMOUNT[[#This Row],[ID]]="","",FORM_GEN[[#This Row],[Arrival date]])</f>
        <v/>
      </c>
      <c r="F50" s="13" t="str">
        <f>IF(FORM_AMOUNT[[#This Row],[ID]]="","",FORM_GEN[[#This Row],[Departure date]])</f>
        <v/>
      </c>
      <c r="G50" s="13" t="str">
        <f>IF(FORM_COMP[[#This Row],[Hotel]]="","",FORM_COMP[[#This Row],[Hotel]])</f>
        <v/>
      </c>
      <c r="H50" s="13" t="str">
        <f>IF(FORM_COMP[[#This Row],[Catering]]="","",FORM_COMP[[#This Row],[Catering]])</f>
        <v/>
      </c>
      <c r="I50" s="2" t="str">
        <f>IF(FORM_AMOUNT[[#This Row],[ID]]="","",COUNTIF(FORM_COMP[[#This Row],[27/01/2025]:[02/02/2025]],"SINGLE"))</f>
        <v/>
      </c>
      <c r="J50" s="2" t="str">
        <f>IF(FORM_AMOUNT[[#This Row],[ID]]="","",COUNTIF(FORM_COMP[[#This Row],[27/01/2025]:[02/02/2025]],"TWIN"))</f>
        <v/>
      </c>
      <c r="K50" s="2" t="str">
        <f>IF(FORM_AMOUNT[[#This Row],[ID]]="","",COUNTIF(FORM_COMP[[#This Row],[27/01/2025]:[02/02/2025]],"ALONE IN TWIIN"))</f>
        <v/>
      </c>
      <c r="L50" s="38" t="str">
        <f>IF(FORM_AMOUNT[[#This Row],[ID]]="","",SUM('3 - FORM COMP'!AG50:AM50))</f>
        <v/>
      </c>
      <c r="M5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0" s="24" t="str">
        <f>IF(FORM_AMOUNT[[#This Row],[ID]]="","",SUM(FORM_AMOUNT[[#This Row],[Competition amount]:[Additional lunch competition]]))</f>
        <v/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2:35">
      <c r="B5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13" t="str">
        <f>IF(FORM_AMOUNT[[#This Row],[ID]]="","",FORM_GEN[[#This Row],[Arrival date]])</f>
        <v/>
      </c>
      <c r="F51" s="13" t="str">
        <f>IF(FORM_AMOUNT[[#This Row],[ID]]="","",FORM_GEN[[#This Row],[Departure date]])</f>
        <v/>
      </c>
      <c r="G51" s="13" t="str">
        <f>IF(FORM_COMP[[#This Row],[Hotel]]="","",FORM_COMP[[#This Row],[Hotel]])</f>
        <v/>
      </c>
      <c r="H51" s="13" t="str">
        <f>IF(FORM_COMP[[#This Row],[Catering]]="","",FORM_COMP[[#This Row],[Catering]])</f>
        <v/>
      </c>
      <c r="I51" s="2" t="str">
        <f>IF(FORM_AMOUNT[[#This Row],[ID]]="","",COUNTIF(FORM_COMP[[#This Row],[27/01/2025]:[02/02/2025]],"SINGLE"))</f>
        <v/>
      </c>
      <c r="J51" s="2" t="str">
        <f>IF(FORM_AMOUNT[[#This Row],[ID]]="","",COUNTIF(FORM_COMP[[#This Row],[27/01/2025]:[02/02/2025]],"TWIN"))</f>
        <v/>
      </c>
      <c r="K51" s="2" t="str">
        <f>IF(FORM_AMOUNT[[#This Row],[ID]]="","",COUNTIF(FORM_COMP[[#This Row],[27/01/2025]:[02/02/2025]],"ALONE IN TWIIN"))</f>
        <v/>
      </c>
      <c r="L51" s="38" t="str">
        <f>IF(FORM_AMOUNT[[#This Row],[ID]]="","",SUM('3 - FORM COMP'!AG51:AM51))</f>
        <v/>
      </c>
      <c r="M5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1" s="24" t="str">
        <f>IF(FORM_AMOUNT[[#This Row],[ID]]="","",SUM(FORM_AMOUNT[[#This Row],[Competition amount]:[Additional lunch competition]]))</f>
        <v/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2:35">
      <c r="B5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13" t="str">
        <f>IF(FORM_AMOUNT[[#This Row],[ID]]="","",FORM_GEN[[#This Row],[Arrival date]])</f>
        <v/>
      </c>
      <c r="F52" s="13" t="str">
        <f>IF(FORM_AMOUNT[[#This Row],[ID]]="","",FORM_GEN[[#This Row],[Departure date]])</f>
        <v/>
      </c>
      <c r="G52" s="13" t="str">
        <f>IF(FORM_COMP[[#This Row],[Hotel]]="","",FORM_COMP[[#This Row],[Hotel]])</f>
        <v/>
      </c>
      <c r="H52" s="13" t="str">
        <f>IF(FORM_COMP[[#This Row],[Catering]]="","",FORM_COMP[[#This Row],[Catering]])</f>
        <v/>
      </c>
      <c r="I52" s="2" t="str">
        <f>IF(FORM_AMOUNT[[#This Row],[ID]]="","",COUNTIF(FORM_COMP[[#This Row],[27/01/2025]:[02/02/2025]],"SINGLE"))</f>
        <v/>
      </c>
      <c r="J52" s="2" t="str">
        <f>IF(FORM_AMOUNT[[#This Row],[ID]]="","",COUNTIF(FORM_COMP[[#This Row],[27/01/2025]:[02/02/2025]],"TWIN"))</f>
        <v/>
      </c>
      <c r="K52" s="2" t="str">
        <f>IF(FORM_AMOUNT[[#This Row],[ID]]="","",COUNTIF(FORM_COMP[[#This Row],[27/01/2025]:[02/02/2025]],"ALONE IN TWIIN"))</f>
        <v/>
      </c>
      <c r="L52" s="38" t="str">
        <f>IF(FORM_AMOUNT[[#This Row],[ID]]="","",SUM('3 - FORM COMP'!AG52:AM52))</f>
        <v/>
      </c>
      <c r="M5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2" s="24" t="str">
        <f>IF(FORM_AMOUNT[[#This Row],[ID]]="","",SUM(FORM_AMOUNT[[#This Row],[Competition amount]:[Additional lunch competition]]))</f>
        <v/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2:35">
      <c r="B5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13" t="str">
        <f>IF(FORM_AMOUNT[[#This Row],[ID]]="","",FORM_GEN[[#This Row],[Arrival date]])</f>
        <v/>
      </c>
      <c r="F53" s="13" t="str">
        <f>IF(FORM_AMOUNT[[#This Row],[ID]]="","",FORM_GEN[[#This Row],[Departure date]])</f>
        <v/>
      </c>
      <c r="G53" s="13" t="str">
        <f>IF(FORM_COMP[[#This Row],[Hotel]]="","",FORM_COMP[[#This Row],[Hotel]])</f>
        <v/>
      </c>
      <c r="H53" s="13" t="str">
        <f>IF(FORM_COMP[[#This Row],[Catering]]="","",FORM_COMP[[#This Row],[Catering]])</f>
        <v/>
      </c>
      <c r="I53" s="2" t="str">
        <f>IF(FORM_AMOUNT[[#This Row],[ID]]="","",COUNTIF(FORM_COMP[[#This Row],[27/01/2025]:[02/02/2025]],"SINGLE"))</f>
        <v/>
      </c>
      <c r="J53" s="2" t="str">
        <f>IF(FORM_AMOUNT[[#This Row],[ID]]="","",COUNTIF(FORM_COMP[[#This Row],[27/01/2025]:[02/02/2025]],"TWIN"))</f>
        <v/>
      </c>
      <c r="K53" s="2" t="str">
        <f>IF(FORM_AMOUNT[[#This Row],[ID]]="","",COUNTIF(FORM_COMP[[#This Row],[27/01/2025]:[02/02/2025]],"ALONE IN TWIIN"))</f>
        <v/>
      </c>
      <c r="L53" s="38" t="str">
        <f>IF(FORM_AMOUNT[[#This Row],[ID]]="","",SUM('3 - FORM COMP'!AG53:AM53))</f>
        <v/>
      </c>
      <c r="M5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3" s="24" t="str">
        <f>IF(FORM_AMOUNT[[#This Row],[ID]]="","",SUM(FORM_AMOUNT[[#This Row],[Competition amount]:[Additional lunch competition]]))</f>
        <v/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2:35">
      <c r="B5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13" t="str">
        <f>IF(FORM_AMOUNT[[#This Row],[ID]]="","",FORM_GEN[[#This Row],[Arrival date]])</f>
        <v/>
      </c>
      <c r="F54" s="13" t="str">
        <f>IF(FORM_AMOUNT[[#This Row],[ID]]="","",FORM_GEN[[#This Row],[Departure date]])</f>
        <v/>
      </c>
      <c r="G54" s="13" t="str">
        <f>IF(FORM_COMP[[#This Row],[Hotel]]="","",FORM_COMP[[#This Row],[Hotel]])</f>
        <v/>
      </c>
      <c r="H54" s="13" t="str">
        <f>IF(FORM_COMP[[#This Row],[Catering]]="","",FORM_COMP[[#This Row],[Catering]])</f>
        <v/>
      </c>
      <c r="I54" s="2" t="str">
        <f>IF(FORM_AMOUNT[[#This Row],[ID]]="","",COUNTIF(FORM_COMP[[#This Row],[27/01/2025]:[02/02/2025]],"SINGLE"))</f>
        <v/>
      </c>
      <c r="J54" s="2" t="str">
        <f>IF(FORM_AMOUNT[[#This Row],[ID]]="","",COUNTIF(FORM_COMP[[#This Row],[27/01/2025]:[02/02/2025]],"TWIN"))</f>
        <v/>
      </c>
      <c r="K54" s="2" t="str">
        <f>IF(FORM_AMOUNT[[#This Row],[ID]]="","",COUNTIF(FORM_COMP[[#This Row],[27/01/2025]:[02/02/2025]],"ALONE IN TWIIN"))</f>
        <v/>
      </c>
      <c r="L54" s="38" t="str">
        <f>IF(FORM_AMOUNT[[#This Row],[ID]]="","",SUM('3 - FORM COMP'!AG54:AM54))</f>
        <v/>
      </c>
      <c r="M5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4" s="24" t="str">
        <f>IF(FORM_AMOUNT[[#This Row],[ID]]="","",SUM(FORM_AMOUNT[[#This Row],[Competition amount]:[Additional lunch competition]]))</f>
        <v/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2:35">
      <c r="B5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13" t="str">
        <f>IF(FORM_AMOUNT[[#This Row],[ID]]="","",FORM_GEN[[#This Row],[Arrival date]])</f>
        <v/>
      </c>
      <c r="F55" s="13" t="str">
        <f>IF(FORM_AMOUNT[[#This Row],[ID]]="","",FORM_GEN[[#This Row],[Departure date]])</f>
        <v/>
      </c>
      <c r="G55" s="13" t="str">
        <f>IF(FORM_COMP[[#This Row],[Hotel]]="","",FORM_COMP[[#This Row],[Hotel]])</f>
        <v/>
      </c>
      <c r="H55" s="13" t="str">
        <f>IF(FORM_COMP[[#This Row],[Catering]]="","",FORM_COMP[[#This Row],[Catering]])</f>
        <v/>
      </c>
      <c r="I55" s="2" t="str">
        <f>IF(FORM_AMOUNT[[#This Row],[ID]]="","",COUNTIF(FORM_COMP[[#This Row],[27/01/2025]:[02/02/2025]],"SINGLE"))</f>
        <v/>
      </c>
      <c r="J55" s="2" t="str">
        <f>IF(FORM_AMOUNT[[#This Row],[ID]]="","",COUNTIF(FORM_COMP[[#This Row],[27/01/2025]:[02/02/2025]],"TWIN"))</f>
        <v/>
      </c>
      <c r="K55" s="2" t="str">
        <f>IF(FORM_AMOUNT[[#This Row],[ID]]="","",COUNTIF(FORM_COMP[[#This Row],[27/01/2025]:[02/02/2025]],"ALONE IN TWIIN"))</f>
        <v/>
      </c>
      <c r="L55" s="38" t="str">
        <f>IF(FORM_AMOUNT[[#This Row],[ID]]="","",SUM('3 - FORM COMP'!AG55:AM55))</f>
        <v/>
      </c>
      <c r="M5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5" s="24" t="str">
        <f>IF(FORM_AMOUNT[[#This Row],[ID]]="","",SUM(FORM_AMOUNT[[#This Row],[Competition amount]:[Additional lunch competition]]))</f>
        <v/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2:35">
      <c r="B5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13" t="str">
        <f>IF(FORM_AMOUNT[[#This Row],[ID]]="","",FORM_GEN[[#This Row],[Arrival date]])</f>
        <v/>
      </c>
      <c r="F56" s="13" t="str">
        <f>IF(FORM_AMOUNT[[#This Row],[ID]]="","",FORM_GEN[[#This Row],[Departure date]])</f>
        <v/>
      </c>
      <c r="G56" s="13" t="str">
        <f>IF(FORM_COMP[[#This Row],[Hotel]]="","",FORM_COMP[[#This Row],[Hotel]])</f>
        <v/>
      </c>
      <c r="H56" s="13" t="str">
        <f>IF(FORM_COMP[[#This Row],[Catering]]="","",FORM_COMP[[#This Row],[Catering]])</f>
        <v/>
      </c>
      <c r="I56" s="2" t="str">
        <f>IF(FORM_AMOUNT[[#This Row],[ID]]="","",COUNTIF(FORM_COMP[[#This Row],[27/01/2025]:[02/02/2025]],"SINGLE"))</f>
        <v/>
      </c>
      <c r="J56" s="2" t="str">
        <f>IF(FORM_AMOUNT[[#This Row],[ID]]="","",COUNTIF(FORM_COMP[[#This Row],[27/01/2025]:[02/02/2025]],"TWIN"))</f>
        <v/>
      </c>
      <c r="K56" s="2" t="str">
        <f>IF(FORM_AMOUNT[[#This Row],[ID]]="","",COUNTIF(FORM_COMP[[#This Row],[27/01/2025]:[02/02/2025]],"ALONE IN TWIIN"))</f>
        <v/>
      </c>
      <c r="L56" s="38" t="str">
        <f>IF(FORM_AMOUNT[[#This Row],[ID]]="","",SUM('3 - FORM COMP'!AG56:AM56))</f>
        <v/>
      </c>
      <c r="M5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6" s="24" t="str">
        <f>IF(FORM_AMOUNT[[#This Row],[ID]]="","",SUM(FORM_AMOUNT[[#This Row],[Competition amount]:[Additional lunch competition]]))</f>
        <v/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2:35">
      <c r="B5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13" t="str">
        <f>IF(FORM_AMOUNT[[#This Row],[ID]]="","",FORM_GEN[[#This Row],[Arrival date]])</f>
        <v/>
      </c>
      <c r="F57" s="13" t="str">
        <f>IF(FORM_AMOUNT[[#This Row],[ID]]="","",FORM_GEN[[#This Row],[Departure date]])</f>
        <v/>
      </c>
      <c r="G57" s="13" t="str">
        <f>IF(FORM_COMP[[#This Row],[Hotel]]="","",FORM_COMP[[#This Row],[Hotel]])</f>
        <v/>
      </c>
      <c r="H57" s="13" t="str">
        <f>IF(FORM_COMP[[#This Row],[Catering]]="","",FORM_COMP[[#This Row],[Catering]])</f>
        <v/>
      </c>
      <c r="I57" s="2" t="str">
        <f>IF(FORM_AMOUNT[[#This Row],[ID]]="","",COUNTIF(FORM_COMP[[#This Row],[27/01/2025]:[02/02/2025]],"SINGLE"))</f>
        <v/>
      </c>
      <c r="J57" s="2" t="str">
        <f>IF(FORM_AMOUNT[[#This Row],[ID]]="","",COUNTIF(FORM_COMP[[#This Row],[27/01/2025]:[02/02/2025]],"TWIN"))</f>
        <v/>
      </c>
      <c r="K57" s="2" t="str">
        <f>IF(FORM_AMOUNT[[#This Row],[ID]]="","",COUNTIF(FORM_COMP[[#This Row],[27/01/2025]:[02/02/2025]],"ALONE IN TWIIN"))</f>
        <v/>
      </c>
      <c r="L57" s="38" t="str">
        <f>IF(FORM_AMOUNT[[#This Row],[ID]]="","",SUM('3 - FORM COMP'!AG57:AM57))</f>
        <v/>
      </c>
      <c r="M5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7" s="24" t="str">
        <f>IF(FORM_AMOUNT[[#This Row],[ID]]="","",SUM(FORM_AMOUNT[[#This Row],[Competition amount]:[Additional lunch competition]]))</f>
        <v/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2:35">
      <c r="B5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13" t="str">
        <f>IF(FORM_AMOUNT[[#This Row],[ID]]="","",FORM_GEN[[#This Row],[Arrival date]])</f>
        <v/>
      </c>
      <c r="F58" s="13" t="str">
        <f>IF(FORM_AMOUNT[[#This Row],[ID]]="","",FORM_GEN[[#This Row],[Departure date]])</f>
        <v/>
      </c>
      <c r="G58" s="13" t="str">
        <f>IF(FORM_COMP[[#This Row],[Hotel]]="","",FORM_COMP[[#This Row],[Hotel]])</f>
        <v/>
      </c>
      <c r="H58" s="13" t="str">
        <f>IF(FORM_COMP[[#This Row],[Catering]]="","",FORM_COMP[[#This Row],[Catering]])</f>
        <v/>
      </c>
      <c r="I58" s="2" t="str">
        <f>IF(FORM_AMOUNT[[#This Row],[ID]]="","",COUNTIF(FORM_COMP[[#This Row],[27/01/2025]:[02/02/2025]],"SINGLE"))</f>
        <v/>
      </c>
      <c r="J58" s="2" t="str">
        <f>IF(FORM_AMOUNT[[#This Row],[ID]]="","",COUNTIF(FORM_COMP[[#This Row],[27/01/2025]:[02/02/2025]],"TWIN"))</f>
        <v/>
      </c>
      <c r="K58" s="2" t="str">
        <f>IF(FORM_AMOUNT[[#This Row],[ID]]="","",COUNTIF(FORM_COMP[[#This Row],[27/01/2025]:[02/02/2025]],"ALONE IN TWIIN"))</f>
        <v/>
      </c>
      <c r="L58" s="38" t="str">
        <f>IF(FORM_AMOUNT[[#This Row],[ID]]="","",SUM('3 - FORM COMP'!AG58:AM58))</f>
        <v/>
      </c>
      <c r="M5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8" s="24" t="str">
        <f>IF(FORM_AMOUNT[[#This Row],[ID]]="","",SUM(FORM_AMOUNT[[#This Row],[Competition amount]:[Additional lunch competition]]))</f>
        <v/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2:35">
      <c r="B5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13" t="str">
        <f>IF(FORM_AMOUNT[[#This Row],[ID]]="","",FORM_GEN[[#This Row],[Arrival date]])</f>
        <v/>
      </c>
      <c r="F59" s="13" t="str">
        <f>IF(FORM_AMOUNT[[#This Row],[ID]]="","",FORM_GEN[[#This Row],[Departure date]])</f>
        <v/>
      </c>
      <c r="G59" s="13" t="str">
        <f>IF(FORM_COMP[[#This Row],[Hotel]]="","",FORM_COMP[[#This Row],[Hotel]])</f>
        <v/>
      </c>
      <c r="H59" s="13" t="str">
        <f>IF(FORM_COMP[[#This Row],[Catering]]="","",FORM_COMP[[#This Row],[Catering]])</f>
        <v/>
      </c>
      <c r="I59" s="2" t="str">
        <f>IF(FORM_AMOUNT[[#This Row],[ID]]="","",COUNTIF(FORM_COMP[[#This Row],[27/01/2025]:[02/02/2025]],"SINGLE"))</f>
        <v/>
      </c>
      <c r="J59" s="2" t="str">
        <f>IF(FORM_AMOUNT[[#This Row],[ID]]="","",COUNTIF(FORM_COMP[[#This Row],[27/01/2025]:[02/02/2025]],"TWIN"))</f>
        <v/>
      </c>
      <c r="K59" s="2" t="str">
        <f>IF(FORM_AMOUNT[[#This Row],[ID]]="","",COUNTIF(FORM_COMP[[#This Row],[27/01/2025]:[02/02/2025]],"ALONE IN TWIIN"))</f>
        <v/>
      </c>
      <c r="L59" s="38" t="str">
        <f>IF(FORM_AMOUNT[[#This Row],[ID]]="","",SUM('3 - FORM COMP'!AG59:AM59))</f>
        <v/>
      </c>
      <c r="M5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9" s="24" t="str">
        <f>IF(FORM_AMOUNT[[#This Row],[ID]]="","",SUM(FORM_AMOUNT[[#This Row],[Competition amount]:[Additional lunch competition]]))</f>
        <v/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2:35">
      <c r="B6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13" t="str">
        <f>IF(FORM_AMOUNT[[#This Row],[ID]]="","",FORM_GEN[[#This Row],[Arrival date]])</f>
        <v/>
      </c>
      <c r="F60" s="13" t="str">
        <f>IF(FORM_AMOUNT[[#This Row],[ID]]="","",FORM_GEN[[#This Row],[Departure date]])</f>
        <v/>
      </c>
      <c r="G60" s="13" t="str">
        <f>IF(FORM_COMP[[#This Row],[Hotel]]="","",FORM_COMP[[#This Row],[Hotel]])</f>
        <v/>
      </c>
      <c r="H60" s="13" t="str">
        <f>IF(FORM_COMP[[#This Row],[Catering]]="","",FORM_COMP[[#This Row],[Catering]])</f>
        <v/>
      </c>
      <c r="I60" s="2" t="str">
        <f>IF(FORM_AMOUNT[[#This Row],[ID]]="","",COUNTIF(FORM_COMP[[#This Row],[27/01/2025]:[02/02/2025]],"SINGLE"))</f>
        <v/>
      </c>
      <c r="J60" s="2" t="str">
        <f>IF(FORM_AMOUNT[[#This Row],[ID]]="","",COUNTIF(FORM_COMP[[#This Row],[27/01/2025]:[02/02/2025]],"TWIN"))</f>
        <v/>
      </c>
      <c r="K60" s="2" t="str">
        <f>IF(FORM_AMOUNT[[#This Row],[ID]]="","",COUNTIF(FORM_COMP[[#This Row],[27/01/2025]:[02/02/2025]],"ALONE IN TWIIN"))</f>
        <v/>
      </c>
      <c r="L60" s="38" t="str">
        <f>IF(FORM_AMOUNT[[#This Row],[ID]]="","",SUM('3 - FORM COMP'!AG60:AM60))</f>
        <v/>
      </c>
      <c r="M6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0" s="24" t="str">
        <f>IF(FORM_AMOUNT[[#This Row],[ID]]="","",SUM(FORM_AMOUNT[[#This Row],[Competition amount]:[Additional lunch competition]]))</f>
        <v/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2:35">
      <c r="B6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13" t="str">
        <f>IF(FORM_AMOUNT[[#This Row],[ID]]="","",FORM_GEN[[#This Row],[Arrival date]])</f>
        <v/>
      </c>
      <c r="F61" s="13" t="str">
        <f>IF(FORM_AMOUNT[[#This Row],[ID]]="","",FORM_GEN[[#This Row],[Departure date]])</f>
        <v/>
      </c>
      <c r="G61" s="13" t="str">
        <f>IF(FORM_COMP[[#This Row],[Hotel]]="","",FORM_COMP[[#This Row],[Hotel]])</f>
        <v/>
      </c>
      <c r="H61" s="13" t="str">
        <f>IF(FORM_COMP[[#This Row],[Catering]]="","",FORM_COMP[[#This Row],[Catering]])</f>
        <v/>
      </c>
      <c r="I61" s="2" t="str">
        <f>IF(FORM_AMOUNT[[#This Row],[ID]]="","",COUNTIF(FORM_COMP[[#This Row],[27/01/2025]:[02/02/2025]],"SINGLE"))</f>
        <v/>
      </c>
      <c r="J61" s="2" t="str">
        <f>IF(FORM_AMOUNT[[#This Row],[ID]]="","",COUNTIF(FORM_COMP[[#This Row],[27/01/2025]:[02/02/2025]],"TWIN"))</f>
        <v/>
      </c>
      <c r="K61" s="2" t="str">
        <f>IF(FORM_AMOUNT[[#This Row],[ID]]="","",COUNTIF(FORM_COMP[[#This Row],[27/01/2025]:[02/02/2025]],"ALONE IN TWIIN"))</f>
        <v/>
      </c>
      <c r="L61" s="38" t="str">
        <f>IF(FORM_AMOUNT[[#This Row],[ID]]="","",SUM('3 - FORM COMP'!AG61:AM61))</f>
        <v/>
      </c>
      <c r="M6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1" s="24" t="str">
        <f>IF(FORM_AMOUNT[[#This Row],[ID]]="","",SUM(FORM_AMOUNT[[#This Row],[Competition amount]:[Additional lunch competition]]))</f>
        <v/>
      </c>
    </row>
    <row r="62" spans="2:35">
      <c r="B6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13" t="str">
        <f>IF(FORM_AMOUNT[[#This Row],[ID]]="","",FORM_GEN[[#This Row],[Arrival date]])</f>
        <v/>
      </c>
      <c r="F62" s="13" t="str">
        <f>IF(FORM_AMOUNT[[#This Row],[ID]]="","",FORM_GEN[[#This Row],[Departure date]])</f>
        <v/>
      </c>
      <c r="G62" s="13" t="str">
        <f>IF(FORM_COMP[[#This Row],[Hotel]]="","",FORM_COMP[[#This Row],[Hotel]])</f>
        <v/>
      </c>
      <c r="H62" s="13" t="str">
        <f>IF(FORM_COMP[[#This Row],[Catering]]="","",FORM_COMP[[#This Row],[Catering]])</f>
        <v/>
      </c>
      <c r="I62" s="2" t="str">
        <f>IF(FORM_AMOUNT[[#This Row],[ID]]="","",COUNTIF(FORM_COMP[[#This Row],[27/01/2025]:[02/02/2025]],"SINGLE"))</f>
        <v/>
      </c>
      <c r="J62" s="2" t="str">
        <f>IF(FORM_AMOUNT[[#This Row],[ID]]="","",COUNTIF(FORM_COMP[[#This Row],[27/01/2025]:[02/02/2025]],"TWIN"))</f>
        <v/>
      </c>
      <c r="K62" s="2" t="str">
        <f>IF(FORM_AMOUNT[[#This Row],[ID]]="","",COUNTIF(FORM_COMP[[#This Row],[27/01/2025]:[02/02/2025]],"ALONE IN TWIIN"))</f>
        <v/>
      </c>
      <c r="L62" s="38" t="str">
        <f>IF(FORM_AMOUNT[[#This Row],[ID]]="","",SUM('3 - FORM COMP'!AG62:AM62))</f>
        <v/>
      </c>
      <c r="M6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2" s="24" t="str">
        <f>IF(FORM_AMOUNT[[#This Row],[ID]]="","",SUM(FORM_AMOUNT[[#This Row],[Competition amount]:[Additional lunch competition]]))</f>
        <v/>
      </c>
    </row>
    <row r="64" spans="2:35" ht="8" customHeight="1"/>
    <row r="65" spans="6:24">
      <c r="F65" s="52" t="s">
        <v>609</v>
      </c>
      <c r="G65" s="52"/>
      <c r="H65" s="52"/>
      <c r="I65" s="52"/>
      <c r="J65" s="52"/>
      <c r="K65" s="52"/>
      <c r="L65" s="52"/>
      <c r="M65" s="52"/>
      <c r="N65" s="47">
        <v>0</v>
      </c>
    </row>
    <row r="66" spans="6:24" ht="8" customHeight="1"/>
    <row r="67" spans="6:24">
      <c r="F67" s="52" t="s">
        <v>579</v>
      </c>
      <c r="G67" s="52"/>
      <c r="H67" s="52"/>
      <c r="I67" s="52"/>
      <c r="J67" s="52"/>
      <c r="K67" s="52"/>
      <c r="L67" s="52"/>
      <c r="M67" s="52"/>
      <c r="N67" s="34">
        <f>SUM(FORM_AMOUNT[[Competition amount]:[Additional lunch competition]])+N65</f>
        <v>0</v>
      </c>
    </row>
    <row r="68" spans="6:24">
      <c r="F68" s="31"/>
      <c r="G68" s="31"/>
      <c r="H68" s="31"/>
      <c r="I68" s="31"/>
      <c r="J68" s="31"/>
      <c r="K68" s="31"/>
      <c r="L68" s="31"/>
      <c r="M68" s="31"/>
    </row>
    <row r="69" spans="6:24">
      <c r="Q69" s="31"/>
      <c r="R69" s="31"/>
      <c r="S69" s="31"/>
      <c r="T69" s="31"/>
      <c r="U69" s="31"/>
      <c r="V69" s="31"/>
      <c r="W69" s="31"/>
      <c r="X69" s="31"/>
    </row>
  </sheetData>
  <sheetProtection algorithmName="SHA-512" hashValue="bBe52MEMhXqE0Bx3jdeoxKS4w8w0mPS+e69tg9KNLWGlNO4h4tzNzeFpr2dlmdUX5XpB3W4LYs5f2a8b8UbfLw==" saltValue="J2v2r4BqSGIg75DLyA9Ejg==" spinCount="100000" sheet="1" objects="1" scenarios="1" formatCells="0"/>
  <mergeCells count="7">
    <mergeCell ref="A1:N5"/>
    <mergeCell ref="G11:M11"/>
    <mergeCell ref="F67:M67"/>
    <mergeCell ref="F65:M65"/>
    <mergeCell ref="K7:M7"/>
    <mergeCell ref="B9:N9"/>
    <mergeCell ref="K6:M6"/>
  </mergeCells>
  <phoneticPr fontId="9" type="noConversion"/>
  <conditionalFormatting sqref="J13:J62">
    <cfRule type="expression" dxfId="0" priority="4">
      <formula>IF(OR($I13="Individual transport",$I13="Bus"),1,0)=1</formula>
    </cfRule>
  </conditionalFormatting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J70"/>
  <sheetViews>
    <sheetView showGridLines="0" topLeftCell="A3" zoomScale="93" zoomScaleNormal="70" workbookViewId="0">
      <selection activeCell="G24" sqref="G24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10" width="9.5" customWidth="1"/>
    <col min="11" max="11" width="9.5" hidden="1" customWidth="1"/>
    <col min="12" max="12" width="11.5" hidden="1" customWidth="1"/>
    <col min="13" max="14" width="9.5" customWidth="1"/>
    <col min="15" max="15" width="17.6640625" customWidth="1"/>
    <col min="16" max="17" width="10.83203125" customWidth="1"/>
  </cols>
  <sheetData>
    <row r="1" spans="1:36" ht="16" customHeight="1">
      <c r="A1" s="76" t="s">
        <v>647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36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36" ht="47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36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36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36" ht="20">
      <c r="M6" s="81" t="s">
        <v>535</v>
      </c>
      <c r="N6" s="81"/>
      <c r="O6" s="81"/>
    </row>
    <row r="7" spans="1:36" ht="21" customHeight="1">
      <c r="B7" s="26" t="s">
        <v>536</v>
      </c>
      <c r="C7" s="26"/>
      <c r="D7" s="26"/>
      <c r="E7" s="44"/>
      <c r="F7" s="44"/>
      <c r="G7" s="44"/>
      <c r="H7" s="27"/>
      <c r="I7" s="27"/>
      <c r="J7" s="27"/>
      <c r="K7" s="27"/>
      <c r="L7" s="41"/>
      <c r="M7" s="80">
        <f>O69</f>
        <v>0</v>
      </c>
      <c r="N7" s="80"/>
      <c r="O7" s="80"/>
    </row>
    <row r="8" spans="1:36" ht="21" customHeight="1">
      <c r="B8" s="26"/>
      <c r="C8" s="26"/>
      <c r="D8" s="26"/>
      <c r="E8" s="44"/>
      <c r="F8" s="44"/>
      <c r="G8" s="44"/>
      <c r="H8" s="28"/>
      <c r="I8" s="28"/>
      <c r="J8" s="28"/>
      <c r="K8" s="28"/>
      <c r="L8" s="42"/>
    </row>
    <row r="9" spans="1:36" ht="16" customHeight="1">
      <c r="B9" s="82" t="e">
        <f>CONCATENATE('1 - SUMMARY'!B10," (",'1 - SUMMARY'!F10,")")</f>
        <v>#N/A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36" ht="17" thickBot="1">
      <c r="B10" s="26"/>
      <c r="C10" s="26"/>
      <c r="D10" s="26"/>
      <c r="E10" s="26"/>
      <c r="F10" s="26"/>
    </row>
    <row r="11" spans="1:36">
      <c r="G11" s="77" t="s">
        <v>559</v>
      </c>
      <c r="H11" s="78"/>
      <c r="I11" s="78"/>
      <c r="J11" s="78"/>
      <c r="K11" s="78"/>
      <c r="L11" s="78"/>
      <c r="M11" s="78"/>
      <c r="N11" s="78"/>
      <c r="O11" s="46" t="s">
        <v>535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54" customHeight="1">
      <c r="B12" s="9" t="s">
        <v>537</v>
      </c>
      <c r="C12" s="9" t="s">
        <v>538</v>
      </c>
      <c r="D12" s="45" t="s">
        <v>560</v>
      </c>
      <c r="E12" s="9" t="s">
        <v>561</v>
      </c>
      <c r="F12" s="9" t="s">
        <v>562</v>
      </c>
      <c r="G12" s="9" t="s">
        <v>570</v>
      </c>
      <c r="H12" s="9" t="s">
        <v>571</v>
      </c>
      <c r="I12" s="9" t="s">
        <v>572</v>
      </c>
      <c r="J12" s="12" t="s">
        <v>573</v>
      </c>
      <c r="K12" s="12" t="s">
        <v>574</v>
      </c>
      <c r="L12" s="12" t="s">
        <v>575</v>
      </c>
      <c r="M12" s="12" t="s">
        <v>576</v>
      </c>
      <c r="N12" s="12" t="s">
        <v>577</v>
      </c>
      <c r="O12" s="12" t="s">
        <v>578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B1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13" t="str">
        <f>IF(FORM_AMOUNT5[[#This Row],[ID]]="","",FORM_GEN[[#This Row],[Arrival date]])</f>
        <v/>
      </c>
      <c r="F13" s="13" t="str">
        <f>IF(FORM_AMOUNT5[[#This Row],[ID]]="","",FORM_GEN[[#This Row],[Departure date]])</f>
        <v/>
      </c>
      <c r="G13" s="2" t="str">
        <f>IF(OR(FORM_TRAINING[[#This Row],[Tranning camp ?]]="No",FORM_TRAINING[[#This Row],[Tranning camp ?]]=""),"",FORM_TRAINING[[#This Row],[Hotel]])</f>
        <v/>
      </c>
      <c r="H13" s="2" t="str">
        <f>IF(OR(FORM_TRAINING[[#This Row],[Tranning camp ?]]="No",FORM_TRAINING[[#This Row],[Tranning camp ?]]=""),"",COUNTIF(FORM_TRAINING[[#This Row],[Room (03/02)]:[Room (06/02)2]],"SINGLE"))</f>
        <v/>
      </c>
      <c r="I13" s="2" t="str">
        <f>IF(OR(FORM_TRAINING[[#This Row],[Tranning camp ?]]="No",FORM_TRAINING[[#This Row],[Tranning camp ?]]=""),"",COUNTIF(FORM_TRAINING[[#This Row],[Room (03/02)]:[Room (06/02)2]],"TWIN"))</f>
        <v/>
      </c>
      <c r="J13" s="2" t="str">
        <f>IF(OR(FORM_TRAINING[[#This Row],[Tranning camp ?]]="No",FORM_TRAINING[[#This Row],[Tranning camp ?]]=""),"",COUNTIF(FORM_TRAINING[[#This Row],[Room (03/02)]:[Room (06/02)2]],"ALONE IN TWIIN"))</f>
        <v/>
      </c>
      <c r="K13" s="2" t="str">
        <f>IF(OR(FORM_TRAINING[[#This Row],[Tranning camp ?]]="No",FORM_TRAINING[[#This Row],[Tranning camp ?]]=""),"",COUNTIF(FORM_TRAINING[[#This Row],[Room (03/02)]:[Room (06/02)2]],"TRIPLE"))</f>
        <v/>
      </c>
      <c r="L13" s="2" t="str">
        <f>IF(OR(FORM_TRAINING[[#This Row],[Tranning camp ?]]="No",FORM_TRAINING[[#This Row],[Tranning camp ?]]=""),"",COUNTIF(FORM_TRAINING[[#This Row],[Room (03/02)]:[Room (05/02)]],"QUADRUPLE"))</f>
        <v/>
      </c>
      <c r="M13" s="2" t="str">
        <f>IF(OR(FORM_TRAINING[[#This Row],[Tranning camp ?]]="No",FORM_TRAINING[[#This Row],[Tranning camp ?]]=""),"",COUNTIF(FORM_TRAINING[[#This Row],[Room (03/02)]:[Lunch (06/02)2]],"Yes"))</f>
        <v/>
      </c>
      <c r="N1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3" s="24" t="str">
        <f>IF(OR(FORM_TRAINING[[#This Row],[Tranning camp ?]]="No",FORM_TRAINING[[#This Row],[Tranning camp ?]]=""),"",SUM('4 - FORM TC'!AD13:AG13)+FORM_AMOUNT5[[#This Row],[Meals (T)]]*IF(FORM_AMOUNT5[[#This Row],[Hotel (T)]]="FORMULE 1",28,35)+IF(FORM_AMOUNT5[[#This Row],[Fees (T)]]="",,FORM_AMOUNT5[[#This Row],[Fees (T)]]))</f>
        <v/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B1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13" t="str">
        <f>IF(FORM_AMOUNT5[[#This Row],[ID]]="","",FORM_GEN[[#This Row],[Arrival date]])</f>
        <v/>
      </c>
      <c r="F14" s="13" t="str">
        <f>IF(FORM_AMOUNT5[[#This Row],[ID]]="","",FORM_GEN[[#This Row],[Departure date]])</f>
        <v/>
      </c>
      <c r="G14" s="2" t="str">
        <f>IF(OR(FORM_TRAINING[[#This Row],[Tranning camp ?]]="No",FORM_TRAINING[[#This Row],[Tranning camp ?]]=""),"",FORM_TRAINING[[#This Row],[Hotel]])</f>
        <v/>
      </c>
      <c r="H14" s="2" t="str">
        <f>IF(OR(FORM_TRAINING[[#This Row],[Tranning camp ?]]="No",FORM_TRAINING[[#This Row],[Tranning camp ?]]=""),"",COUNTIF(FORM_TRAINING[[#This Row],[Room (03/02)]:[Room (06/02)2]],"SINGLE"))</f>
        <v/>
      </c>
      <c r="I14" s="2" t="str">
        <f>IF(OR(FORM_TRAINING[[#This Row],[Tranning camp ?]]="No",FORM_TRAINING[[#This Row],[Tranning camp ?]]=""),"",COUNTIF(FORM_TRAINING[[#This Row],[Room (03/02)]:[Room (06/02)2]],"TWIN"))</f>
        <v/>
      </c>
      <c r="J14" s="2" t="str">
        <f>IF(OR(FORM_TRAINING[[#This Row],[Tranning camp ?]]="No",FORM_TRAINING[[#This Row],[Tranning camp ?]]=""),"",COUNTIF(FORM_TRAINING[[#This Row],[Room (03/02)]:[Room (06/02)2]],"ALONE IN TWIIN"))</f>
        <v/>
      </c>
      <c r="K14" s="2" t="str">
        <f>IF(OR(FORM_TRAINING[[#This Row],[Tranning camp ?]]="No",FORM_TRAINING[[#This Row],[Tranning camp ?]]=""),"",COUNTIF(FORM_TRAINING[[#This Row],[Room (03/02)]:[Room (06/02)2]],"TRIPLE"))</f>
        <v/>
      </c>
      <c r="L14" s="2" t="str">
        <f>IF(OR(FORM_TRAINING[[#This Row],[Tranning camp ?]]="No",FORM_TRAINING[[#This Row],[Tranning camp ?]]=""),"",COUNTIF(FORM_TRAINING[[#This Row],[Room (03/02)]:[Room (05/02)]],"QUADRUPLE"))</f>
        <v/>
      </c>
      <c r="M14" s="2" t="str">
        <f>IF(OR(FORM_TRAINING[[#This Row],[Tranning camp ?]]="No",FORM_TRAINING[[#This Row],[Tranning camp ?]]=""),"",COUNTIF(FORM_TRAINING[[#This Row],[Room (03/02)]:[Lunch (06/02)2]],"Yes"))</f>
        <v/>
      </c>
      <c r="N1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4" s="24" t="str">
        <f>IF(OR(FORM_TRAINING[[#This Row],[Tranning camp ?]]="No",FORM_TRAINING[[#This Row],[Tranning camp ?]]=""),"",SUM('4 - FORM TC'!AD14:AG14)+FORM_AMOUNT5[[#This Row],[Meals (T)]]*IF(FORM_AMOUNT5[[#This Row],[Hotel (T)]]="FORMULE 1",28,35)+IF(FORM_AMOUNT5[[#This Row],[Fees (T)]]="",,FORM_AMOUNT5[[#This Row],[Fees (T)]]))</f>
        <v/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B1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13" t="str">
        <f>IF(FORM_AMOUNT5[[#This Row],[ID]]="","",FORM_GEN[[#This Row],[Arrival date]])</f>
        <v/>
      </c>
      <c r="F15" s="13" t="str">
        <f>IF(FORM_AMOUNT5[[#This Row],[ID]]="","",FORM_GEN[[#This Row],[Departure date]])</f>
        <v/>
      </c>
      <c r="G15" s="2" t="str">
        <f>IF(OR(FORM_TRAINING[[#This Row],[Tranning camp ?]]="No",FORM_TRAINING[[#This Row],[Tranning camp ?]]=""),"",FORM_TRAINING[[#This Row],[Hotel]])</f>
        <v/>
      </c>
      <c r="H15" s="2" t="str">
        <f>IF(OR(FORM_TRAINING[[#This Row],[Tranning camp ?]]="No",FORM_TRAINING[[#This Row],[Tranning camp ?]]=""),"",COUNTIF(FORM_TRAINING[[#This Row],[Room (03/02)]:[Room (06/02)2]],"SINGLE"))</f>
        <v/>
      </c>
      <c r="I15" s="2" t="str">
        <f>IF(OR(FORM_TRAINING[[#This Row],[Tranning camp ?]]="No",FORM_TRAINING[[#This Row],[Tranning camp ?]]=""),"",COUNTIF(FORM_TRAINING[[#This Row],[Room (03/02)]:[Room (06/02)2]],"TWIN"))</f>
        <v/>
      </c>
      <c r="J15" s="2" t="str">
        <f>IF(OR(FORM_TRAINING[[#This Row],[Tranning camp ?]]="No",FORM_TRAINING[[#This Row],[Tranning camp ?]]=""),"",COUNTIF(FORM_TRAINING[[#This Row],[Room (03/02)]:[Room (06/02)2]],"ALONE IN TWIIN"))</f>
        <v/>
      </c>
      <c r="K15" s="2" t="str">
        <f>IF(OR(FORM_TRAINING[[#This Row],[Tranning camp ?]]="No",FORM_TRAINING[[#This Row],[Tranning camp ?]]=""),"",COUNTIF(FORM_TRAINING[[#This Row],[Room (03/02)]:[Room (06/02)2]],"TRIPLE"))</f>
        <v/>
      </c>
      <c r="L15" s="2" t="str">
        <f>IF(OR(FORM_TRAINING[[#This Row],[Tranning camp ?]]="No",FORM_TRAINING[[#This Row],[Tranning camp ?]]=""),"",COUNTIF(FORM_TRAINING[[#This Row],[Room (03/02)]:[Room (05/02)]],"QUADRUPLE"))</f>
        <v/>
      </c>
      <c r="M15" s="2" t="str">
        <f>IF(OR(FORM_TRAINING[[#This Row],[Tranning camp ?]]="No",FORM_TRAINING[[#This Row],[Tranning camp ?]]=""),"",COUNTIF(FORM_TRAINING[[#This Row],[Room (03/02)]:[Lunch (06/02)2]],"Yes"))</f>
        <v/>
      </c>
      <c r="N1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5" s="24" t="str">
        <f>IF(OR(FORM_TRAINING[[#This Row],[Tranning camp ?]]="No",FORM_TRAINING[[#This Row],[Tranning camp ?]]=""),"",SUM('4 - FORM TC'!AD15:AG15)+FORM_AMOUNT5[[#This Row],[Meals (T)]]*IF(FORM_AMOUNT5[[#This Row],[Hotel (T)]]="FORMULE 1",28,35)+IF(FORM_AMOUNT5[[#This Row],[Fees (T)]]="",,FORM_AMOUNT5[[#This Row],[Fees (T)]]))</f>
        <v/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B1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13" t="str">
        <f>IF(FORM_AMOUNT5[[#This Row],[ID]]="","",FORM_GEN[[#This Row],[Arrival date]])</f>
        <v/>
      </c>
      <c r="F16" s="13" t="str">
        <f>IF(FORM_AMOUNT5[[#This Row],[ID]]="","",FORM_GEN[[#This Row],[Departure date]])</f>
        <v/>
      </c>
      <c r="G16" s="2" t="str">
        <f>IF(OR(FORM_TRAINING[[#This Row],[Tranning camp ?]]="No",FORM_TRAINING[[#This Row],[Tranning camp ?]]=""),"",FORM_TRAINING[[#This Row],[Hotel]])</f>
        <v/>
      </c>
      <c r="H16" s="2" t="str">
        <f>IF(OR(FORM_TRAINING[[#This Row],[Tranning camp ?]]="No",FORM_TRAINING[[#This Row],[Tranning camp ?]]=""),"",COUNTIF(FORM_TRAINING[[#This Row],[Room (03/02)]:[Room (06/02)2]],"SINGLE"))</f>
        <v/>
      </c>
      <c r="I16" s="2" t="str">
        <f>IF(OR(FORM_TRAINING[[#This Row],[Tranning camp ?]]="No",FORM_TRAINING[[#This Row],[Tranning camp ?]]=""),"",COUNTIF(FORM_TRAINING[[#This Row],[Room (03/02)]:[Room (06/02)2]],"TWIN"))</f>
        <v/>
      </c>
      <c r="J16" s="2" t="str">
        <f>IF(OR(FORM_TRAINING[[#This Row],[Tranning camp ?]]="No",FORM_TRAINING[[#This Row],[Tranning camp ?]]=""),"",COUNTIF(FORM_TRAINING[[#This Row],[Room (03/02)]:[Room (06/02)2]],"ALONE IN TWIIN"))</f>
        <v/>
      </c>
      <c r="K16" s="2" t="str">
        <f>IF(OR(FORM_TRAINING[[#This Row],[Tranning camp ?]]="No",FORM_TRAINING[[#This Row],[Tranning camp ?]]=""),"",COUNTIF(FORM_TRAINING[[#This Row],[Room (03/02)]:[Room (06/02)2]],"TRIPLE"))</f>
        <v/>
      </c>
      <c r="L16" s="2" t="str">
        <f>IF(OR(FORM_TRAINING[[#This Row],[Tranning camp ?]]="No",FORM_TRAINING[[#This Row],[Tranning camp ?]]=""),"",COUNTIF(FORM_TRAINING[[#This Row],[Room (03/02)]:[Room (05/02)]],"QUADRUPLE"))</f>
        <v/>
      </c>
      <c r="M16" s="2" t="str">
        <f>IF(OR(FORM_TRAINING[[#This Row],[Tranning camp ?]]="No",FORM_TRAINING[[#This Row],[Tranning camp ?]]=""),"",COUNTIF(FORM_TRAINING[[#This Row],[Room (03/02)]:[Lunch (06/02)2]],"Yes"))</f>
        <v/>
      </c>
      <c r="N1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6" s="24" t="str">
        <f>IF(OR(FORM_TRAINING[[#This Row],[Tranning camp ?]]="No",FORM_TRAINING[[#This Row],[Tranning camp ?]]=""),"",SUM('4 - FORM TC'!AD16:AG16)+FORM_AMOUNT5[[#This Row],[Meals (T)]]*IF(FORM_AMOUNT5[[#This Row],[Hotel (T)]]="FORMULE 1",28,35)+IF(FORM_AMOUNT5[[#This Row],[Fees (T)]]="",,FORM_AMOUNT5[[#This Row],[Fees (T)]]))</f>
        <v/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2:36">
      <c r="B1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13" t="str">
        <f>IF(FORM_AMOUNT5[[#This Row],[ID]]="","",FORM_GEN[[#This Row],[Arrival date]])</f>
        <v/>
      </c>
      <c r="F17" s="13" t="str">
        <f>IF(FORM_AMOUNT5[[#This Row],[ID]]="","",FORM_GEN[[#This Row],[Departure date]])</f>
        <v/>
      </c>
      <c r="G17" s="2" t="str">
        <f>IF(OR(FORM_TRAINING[[#This Row],[Tranning camp ?]]="No",FORM_TRAINING[[#This Row],[Tranning camp ?]]=""),"",FORM_TRAINING[[#This Row],[Hotel]])</f>
        <v/>
      </c>
      <c r="H17" s="2" t="str">
        <f>IF(OR(FORM_TRAINING[[#This Row],[Tranning camp ?]]="No",FORM_TRAINING[[#This Row],[Tranning camp ?]]=""),"",COUNTIF(FORM_TRAINING[[#This Row],[Room (03/02)]:[Room (06/02)2]],"SINGLE"))</f>
        <v/>
      </c>
      <c r="I17" s="2" t="str">
        <f>IF(OR(FORM_TRAINING[[#This Row],[Tranning camp ?]]="No",FORM_TRAINING[[#This Row],[Tranning camp ?]]=""),"",COUNTIF(FORM_TRAINING[[#This Row],[Room (03/02)]:[Room (06/02)2]],"TWIN"))</f>
        <v/>
      </c>
      <c r="J17" s="2" t="str">
        <f>IF(OR(FORM_TRAINING[[#This Row],[Tranning camp ?]]="No",FORM_TRAINING[[#This Row],[Tranning camp ?]]=""),"",COUNTIF(FORM_TRAINING[[#This Row],[Room (03/02)]:[Room (06/02)2]],"ALONE IN TWIIN"))</f>
        <v/>
      </c>
      <c r="K17" s="2" t="str">
        <f>IF(OR(FORM_TRAINING[[#This Row],[Tranning camp ?]]="No",FORM_TRAINING[[#This Row],[Tranning camp ?]]=""),"",COUNTIF(FORM_TRAINING[[#This Row],[Room (03/02)]:[Room (06/02)2]],"TRIPLE"))</f>
        <v/>
      </c>
      <c r="L17" s="2" t="str">
        <f>IF(OR(FORM_TRAINING[[#This Row],[Tranning camp ?]]="No",FORM_TRAINING[[#This Row],[Tranning camp ?]]=""),"",COUNTIF(FORM_TRAINING[[#This Row],[Room (03/02)]:[Room (05/02)]],"QUADRUPLE"))</f>
        <v/>
      </c>
      <c r="M17" s="2" t="str">
        <f>IF(OR(FORM_TRAINING[[#This Row],[Tranning camp ?]]="No",FORM_TRAINING[[#This Row],[Tranning camp ?]]=""),"",COUNTIF(FORM_TRAINING[[#This Row],[Room (03/02)]:[Lunch (06/02)2]],"Yes"))</f>
        <v/>
      </c>
      <c r="N1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7" s="24" t="str">
        <f>IF(OR(FORM_TRAINING[[#This Row],[Tranning camp ?]]="No",FORM_TRAINING[[#This Row],[Tranning camp ?]]=""),"",SUM('4 - FORM TC'!AD17:AG17)+FORM_AMOUNT5[[#This Row],[Meals (T)]]*IF(FORM_AMOUNT5[[#This Row],[Hotel (T)]]="FORMULE 1",28,35)+IF(FORM_AMOUNT5[[#This Row],[Fees (T)]]="",,FORM_AMOUNT5[[#This Row],[Fees (T)]]))</f>
        <v/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2:36">
      <c r="B1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13" t="str">
        <f>IF(FORM_AMOUNT5[[#This Row],[ID]]="","",FORM_GEN[[#This Row],[Arrival date]])</f>
        <v/>
      </c>
      <c r="F18" s="13" t="str">
        <f>IF(FORM_AMOUNT5[[#This Row],[ID]]="","",FORM_GEN[[#This Row],[Departure date]])</f>
        <v/>
      </c>
      <c r="G18" s="2" t="str">
        <f>IF(OR(FORM_TRAINING[[#This Row],[Tranning camp ?]]="No",FORM_TRAINING[[#This Row],[Tranning camp ?]]=""),"",FORM_TRAINING[[#This Row],[Hotel]])</f>
        <v/>
      </c>
      <c r="H18" s="2" t="str">
        <f>IF(OR(FORM_TRAINING[[#This Row],[Tranning camp ?]]="No",FORM_TRAINING[[#This Row],[Tranning camp ?]]=""),"",COUNTIF(FORM_TRAINING[[#This Row],[Room (03/02)]:[Room (06/02)2]],"SINGLE"))</f>
        <v/>
      </c>
      <c r="I18" s="2" t="str">
        <f>IF(OR(FORM_TRAINING[[#This Row],[Tranning camp ?]]="No",FORM_TRAINING[[#This Row],[Tranning camp ?]]=""),"",COUNTIF(FORM_TRAINING[[#This Row],[Room (03/02)]:[Room (06/02)2]],"TWIN"))</f>
        <v/>
      </c>
      <c r="J18" s="2" t="str">
        <f>IF(OR(FORM_TRAINING[[#This Row],[Tranning camp ?]]="No",FORM_TRAINING[[#This Row],[Tranning camp ?]]=""),"",COUNTIF(FORM_TRAINING[[#This Row],[Room (03/02)]:[Room (06/02)2]],"ALONE IN TWIIN"))</f>
        <v/>
      </c>
      <c r="K18" s="2" t="str">
        <f>IF(OR(FORM_TRAINING[[#This Row],[Tranning camp ?]]="No",FORM_TRAINING[[#This Row],[Tranning camp ?]]=""),"",COUNTIF(FORM_TRAINING[[#This Row],[Room (03/02)]:[Room (06/02)2]],"TRIPLE"))</f>
        <v/>
      </c>
      <c r="L18" s="2" t="str">
        <f>IF(OR(FORM_TRAINING[[#This Row],[Tranning camp ?]]="No",FORM_TRAINING[[#This Row],[Tranning camp ?]]=""),"",COUNTIF(FORM_TRAINING[[#This Row],[Room (03/02)]:[Room (05/02)]],"QUADRUPLE"))</f>
        <v/>
      </c>
      <c r="M18" s="2" t="str">
        <f>IF(OR(FORM_TRAINING[[#This Row],[Tranning camp ?]]="No",FORM_TRAINING[[#This Row],[Tranning camp ?]]=""),"",COUNTIF(FORM_TRAINING[[#This Row],[Room (03/02)]:[Lunch (06/02)2]],"Yes"))</f>
        <v/>
      </c>
      <c r="N1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8" s="24" t="str">
        <f>IF(OR(FORM_TRAINING[[#This Row],[Tranning camp ?]]="No",FORM_TRAINING[[#This Row],[Tranning camp ?]]=""),"",SUM('4 - FORM TC'!AD18:AG18)+FORM_AMOUNT5[[#This Row],[Meals (T)]]*IF(FORM_AMOUNT5[[#This Row],[Hotel (T)]]="FORMULE 1",28,35)+IF(FORM_AMOUNT5[[#This Row],[Fees (T)]]="",,FORM_AMOUNT5[[#This Row],[Fees (T)]]))</f>
        <v/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2:36">
      <c r="B1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13" t="str">
        <f>IF(FORM_AMOUNT5[[#This Row],[ID]]="","",FORM_GEN[[#This Row],[Arrival date]])</f>
        <v/>
      </c>
      <c r="F19" s="13" t="str">
        <f>IF(FORM_AMOUNT5[[#This Row],[ID]]="","",FORM_GEN[[#This Row],[Departure date]])</f>
        <v/>
      </c>
      <c r="G19" s="2" t="str">
        <f>IF(OR(FORM_TRAINING[[#This Row],[Tranning camp ?]]="No",FORM_TRAINING[[#This Row],[Tranning camp ?]]=""),"",FORM_TRAINING[[#This Row],[Hotel]])</f>
        <v/>
      </c>
      <c r="H19" s="2" t="str">
        <f>IF(OR(FORM_TRAINING[[#This Row],[Tranning camp ?]]="No",FORM_TRAINING[[#This Row],[Tranning camp ?]]=""),"",COUNTIF(FORM_TRAINING[[#This Row],[Room (03/02)]:[Room (06/02)2]],"SINGLE"))</f>
        <v/>
      </c>
      <c r="I19" s="2" t="str">
        <f>IF(OR(FORM_TRAINING[[#This Row],[Tranning camp ?]]="No",FORM_TRAINING[[#This Row],[Tranning camp ?]]=""),"",COUNTIF(FORM_TRAINING[[#This Row],[Room (03/02)]:[Room (06/02)2]],"TWIN"))</f>
        <v/>
      </c>
      <c r="J19" s="2" t="str">
        <f>IF(OR(FORM_TRAINING[[#This Row],[Tranning camp ?]]="No",FORM_TRAINING[[#This Row],[Tranning camp ?]]=""),"",COUNTIF(FORM_TRAINING[[#This Row],[Room (03/02)]:[Room (06/02)2]],"ALONE IN TWIIN"))</f>
        <v/>
      </c>
      <c r="K19" s="2" t="str">
        <f>IF(OR(FORM_TRAINING[[#This Row],[Tranning camp ?]]="No",FORM_TRAINING[[#This Row],[Tranning camp ?]]=""),"",COUNTIF(FORM_TRAINING[[#This Row],[Room (03/02)]:[Room (06/02)2]],"TRIPLE"))</f>
        <v/>
      </c>
      <c r="L19" s="2" t="str">
        <f>IF(OR(FORM_TRAINING[[#This Row],[Tranning camp ?]]="No",FORM_TRAINING[[#This Row],[Tranning camp ?]]=""),"",COUNTIF(FORM_TRAINING[[#This Row],[Room (03/02)]:[Room (05/02)]],"QUADRUPLE"))</f>
        <v/>
      </c>
      <c r="M19" s="2" t="str">
        <f>IF(OR(FORM_TRAINING[[#This Row],[Tranning camp ?]]="No",FORM_TRAINING[[#This Row],[Tranning camp ?]]=""),"",COUNTIF(FORM_TRAINING[[#This Row],[Room (03/02)]:[Lunch (06/02)2]],"Yes"))</f>
        <v/>
      </c>
      <c r="N1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9" s="24" t="str">
        <f>IF(OR(FORM_TRAINING[[#This Row],[Tranning camp ?]]="No",FORM_TRAINING[[#This Row],[Tranning camp ?]]=""),"",SUM('4 - FORM TC'!AD19:AG19)+FORM_AMOUNT5[[#This Row],[Meals (T)]]*IF(FORM_AMOUNT5[[#This Row],[Hotel (T)]]="FORMULE 1",28,35)+IF(FORM_AMOUNT5[[#This Row],[Fees (T)]]="",,FORM_AMOUNT5[[#This Row],[Fees (T)]]))</f>
        <v/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2:36">
      <c r="B2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13" t="str">
        <f>IF(FORM_AMOUNT5[[#This Row],[ID]]="","",FORM_GEN[[#This Row],[Arrival date]])</f>
        <v/>
      </c>
      <c r="F20" s="13" t="str">
        <f>IF(FORM_AMOUNT5[[#This Row],[ID]]="","",FORM_GEN[[#This Row],[Departure date]])</f>
        <v/>
      </c>
      <c r="G20" s="2" t="str">
        <f>IF(OR(FORM_TRAINING[[#This Row],[Tranning camp ?]]="No",FORM_TRAINING[[#This Row],[Tranning camp ?]]=""),"",FORM_TRAINING[[#This Row],[Hotel]])</f>
        <v/>
      </c>
      <c r="H20" s="2" t="str">
        <f>IF(OR(FORM_TRAINING[[#This Row],[Tranning camp ?]]="No",FORM_TRAINING[[#This Row],[Tranning camp ?]]=""),"",COUNTIF(FORM_TRAINING[[#This Row],[Room (03/02)]:[Room (06/02)2]],"SINGLE"))</f>
        <v/>
      </c>
      <c r="I20" s="2" t="str">
        <f>IF(OR(FORM_TRAINING[[#This Row],[Tranning camp ?]]="No",FORM_TRAINING[[#This Row],[Tranning camp ?]]=""),"",COUNTIF(FORM_TRAINING[[#This Row],[Room (03/02)]:[Room (06/02)2]],"TWIN"))</f>
        <v/>
      </c>
      <c r="J20" s="2" t="str">
        <f>IF(OR(FORM_TRAINING[[#This Row],[Tranning camp ?]]="No",FORM_TRAINING[[#This Row],[Tranning camp ?]]=""),"",COUNTIF(FORM_TRAINING[[#This Row],[Room (03/02)]:[Room (06/02)2]],"ALONE IN TWIIN"))</f>
        <v/>
      </c>
      <c r="K20" s="2" t="str">
        <f>IF(OR(FORM_TRAINING[[#This Row],[Tranning camp ?]]="No",FORM_TRAINING[[#This Row],[Tranning camp ?]]=""),"",COUNTIF(FORM_TRAINING[[#This Row],[Room (03/02)]:[Room (06/02)2]],"TRIPLE"))</f>
        <v/>
      </c>
      <c r="L20" s="2" t="str">
        <f>IF(OR(FORM_TRAINING[[#This Row],[Tranning camp ?]]="No",FORM_TRAINING[[#This Row],[Tranning camp ?]]=""),"",COUNTIF(FORM_TRAINING[[#This Row],[Room (03/02)]:[Room (05/02)]],"QUADRUPLE"))</f>
        <v/>
      </c>
      <c r="M20" s="2" t="str">
        <f>IF(OR(FORM_TRAINING[[#This Row],[Tranning camp ?]]="No",FORM_TRAINING[[#This Row],[Tranning camp ?]]=""),"",COUNTIF(FORM_TRAINING[[#This Row],[Room (03/02)]:[Lunch (06/02)2]],"Yes"))</f>
        <v/>
      </c>
      <c r="N2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0" s="24" t="str">
        <f>IF(OR(FORM_TRAINING[[#This Row],[Tranning camp ?]]="No",FORM_TRAINING[[#This Row],[Tranning camp ?]]=""),"",SUM('4 - FORM TC'!AD20:AG20)+FORM_AMOUNT5[[#This Row],[Meals (T)]]*IF(FORM_AMOUNT5[[#This Row],[Hotel (T)]]="FORMULE 1",28,35)+IF(FORM_AMOUNT5[[#This Row],[Fees (T)]]="",,FORM_AMOUNT5[[#This Row],[Fees (T)]]))</f>
        <v/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2:36">
      <c r="B2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13" t="str">
        <f>IF(FORM_AMOUNT5[[#This Row],[ID]]="","",FORM_GEN[[#This Row],[Arrival date]])</f>
        <v/>
      </c>
      <c r="F21" s="13" t="str">
        <f>IF(FORM_AMOUNT5[[#This Row],[ID]]="","",FORM_GEN[[#This Row],[Departure date]])</f>
        <v/>
      </c>
      <c r="G21" s="2" t="str">
        <f>IF(OR(FORM_TRAINING[[#This Row],[Tranning camp ?]]="No",FORM_TRAINING[[#This Row],[Tranning camp ?]]=""),"",FORM_TRAINING[[#This Row],[Hotel]])</f>
        <v/>
      </c>
      <c r="H21" s="2" t="str">
        <f>IF(OR(FORM_TRAINING[[#This Row],[Tranning camp ?]]="No",FORM_TRAINING[[#This Row],[Tranning camp ?]]=""),"",COUNTIF(FORM_TRAINING[[#This Row],[Room (03/02)]:[Room (06/02)2]],"SINGLE"))</f>
        <v/>
      </c>
      <c r="I21" s="2" t="str">
        <f>IF(OR(FORM_TRAINING[[#This Row],[Tranning camp ?]]="No",FORM_TRAINING[[#This Row],[Tranning camp ?]]=""),"",COUNTIF(FORM_TRAINING[[#This Row],[Room (03/02)]:[Room (06/02)2]],"TWIN"))</f>
        <v/>
      </c>
      <c r="J21" s="2" t="str">
        <f>IF(OR(FORM_TRAINING[[#This Row],[Tranning camp ?]]="No",FORM_TRAINING[[#This Row],[Tranning camp ?]]=""),"",COUNTIF(FORM_TRAINING[[#This Row],[Room (03/02)]:[Room (06/02)2]],"ALONE IN TWIIN"))</f>
        <v/>
      </c>
      <c r="K21" s="2" t="str">
        <f>IF(OR(FORM_TRAINING[[#This Row],[Tranning camp ?]]="No",FORM_TRAINING[[#This Row],[Tranning camp ?]]=""),"",COUNTIF(FORM_TRAINING[[#This Row],[Room (03/02)]:[Room (06/02)2]],"TRIPLE"))</f>
        <v/>
      </c>
      <c r="L21" s="2" t="str">
        <f>IF(OR(FORM_TRAINING[[#This Row],[Tranning camp ?]]="No",FORM_TRAINING[[#This Row],[Tranning camp ?]]=""),"",COUNTIF(FORM_TRAINING[[#This Row],[Room (03/02)]:[Room (05/02)]],"QUADRUPLE"))</f>
        <v/>
      </c>
      <c r="M21" s="2" t="str">
        <f>IF(OR(FORM_TRAINING[[#This Row],[Tranning camp ?]]="No",FORM_TRAINING[[#This Row],[Tranning camp ?]]=""),"",COUNTIF(FORM_TRAINING[[#This Row],[Room (03/02)]:[Lunch (06/02)2]],"Yes"))</f>
        <v/>
      </c>
      <c r="N2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1" s="24" t="str">
        <f>IF(OR(FORM_TRAINING[[#This Row],[Tranning camp ?]]="No",FORM_TRAINING[[#This Row],[Tranning camp ?]]=""),"",SUM('4 - FORM TC'!AD21:AG21)+FORM_AMOUNT5[[#This Row],[Meals (T)]]*IF(FORM_AMOUNT5[[#This Row],[Hotel (T)]]="FORMULE 1",28,35)+IF(FORM_AMOUNT5[[#This Row],[Fees (T)]]="",,FORM_AMOUNT5[[#This Row],[Fees (T)]]))</f>
        <v/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2:36">
      <c r="B2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13" t="str">
        <f>IF(FORM_AMOUNT5[[#This Row],[ID]]="","",FORM_GEN[[#This Row],[Arrival date]])</f>
        <v/>
      </c>
      <c r="F22" s="13" t="str">
        <f>IF(FORM_AMOUNT5[[#This Row],[ID]]="","",FORM_GEN[[#This Row],[Departure date]])</f>
        <v/>
      </c>
      <c r="G22" s="2" t="str">
        <f>IF(OR(FORM_TRAINING[[#This Row],[Tranning camp ?]]="No",FORM_TRAINING[[#This Row],[Tranning camp ?]]=""),"",FORM_TRAINING[[#This Row],[Hotel]])</f>
        <v/>
      </c>
      <c r="H22" s="2" t="str">
        <f>IF(OR(FORM_TRAINING[[#This Row],[Tranning camp ?]]="No",FORM_TRAINING[[#This Row],[Tranning camp ?]]=""),"",COUNTIF(FORM_TRAINING[[#This Row],[Room (03/02)]:[Room (06/02)2]],"SINGLE"))</f>
        <v/>
      </c>
      <c r="I22" s="2" t="str">
        <f>IF(OR(FORM_TRAINING[[#This Row],[Tranning camp ?]]="No",FORM_TRAINING[[#This Row],[Tranning camp ?]]=""),"",COUNTIF(FORM_TRAINING[[#This Row],[Room (03/02)]:[Room (06/02)2]],"TWIN"))</f>
        <v/>
      </c>
      <c r="J22" s="2" t="str">
        <f>IF(OR(FORM_TRAINING[[#This Row],[Tranning camp ?]]="No",FORM_TRAINING[[#This Row],[Tranning camp ?]]=""),"",COUNTIF(FORM_TRAINING[[#This Row],[Room (03/02)]:[Room (06/02)2]],"ALONE IN TWIIN"))</f>
        <v/>
      </c>
      <c r="K22" s="2" t="str">
        <f>IF(OR(FORM_TRAINING[[#This Row],[Tranning camp ?]]="No",FORM_TRAINING[[#This Row],[Tranning camp ?]]=""),"",COUNTIF(FORM_TRAINING[[#This Row],[Room (03/02)]:[Room (06/02)2]],"TRIPLE"))</f>
        <v/>
      </c>
      <c r="L22" s="2" t="str">
        <f>IF(OR(FORM_TRAINING[[#This Row],[Tranning camp ?]]="No",FORM_TRAINING[[#This Row],[Tranning camp ?]]=""),"",COUNTIF(FORM_TRAINING[[#This Row],[Room (03/02)]:[Room (05/02)]],"QUADRUPLE"))</f>
        <v/>
      </c>
      <c r="M22" s="2" t="str">
        <f>IF(OR(FORM_TRAINING[[#This Row],[Tranning camp ?]]="No",FORM_TRAINING[[#This Row],[Tranning camp ?]]=""),"",COUNTIF(FORM_TRAINING[[#This Row],[Room (03/02)]:[Lunch (06/02)2]],"Yes"))</f>
        <v/>
      </c>
      <c r="N2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2" s="24" t="str">
        <f>IF(OR(FORM_TRAINING[[#This Row],[Tranning camp ?]]="No",FORM_TRAINING[[#This Row],[Tranning camp ?]]=""),"",SUM('4 - FORM TC'!AD22:AG22)+FORM_AMOUNT5[[#This Row],[Meals (T)]]*IF(FORM_AMOUNT5[[#This Row],[Hotel (T)]]="FORMULE 1",28,35)+IF(FORM_AMOUNT5[[#This Row],[Fees (T)]]="",,FORM_AMOUNT5[[#This Row],[Fees (T)]]))</f>
        <v/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2:36">
      <c r="B2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13" t="str">
        <f>IF(FORM_AMOUNT5[[#This Row],[ID]]="","",FORM_GEN[[#This Row],[Arrival date]])</f>
        <v/>
      </c>
      <c r="F23" s="13" t="str">
        <f>IF(FORM_AMOUNT5[[#This Row],[ID]]="","",FORM_GEN[[#This Row],[Departure date]])</f>
        <v/>
      </c>
      <c r="G23" s="2" t="str">
        <f>IF(OR(FORM_TRAINING[[#This Row],[Tranning camp ?]]="No",FORM_TRAINING[[#This Row],[Tranning camp ?]]=""),"",FORM_TRAINING[[#This Row],[Hotel]])</f>
        <v/>
      </c>
      <c r="H23" s="2" t="str">
        <f>IF(OR(FORM_TRAINING[[#This Row],[Tranning camp ?]]="No",FORM_TRAINING[[#This Row],[Tranning camp ?]]=""),"",COUNTIF(FORM_TRAINING[[#This Row],[Room (03/02)]:[Room (06/02)2]],"SINGLE"))</f>
        <v/>
      </c>
      <c r="I23" s="2" t="str">
        <f>IF(OR(FORM_TRAINING[[#This Row],[Tranning camp ?]]="No",FORM_TRAINING[[#This Row],[Tranning camp ?]]=""),"",COUNTIF(FORM_TRAINING[[#This Row],[Room (03/02)]:[Room (06/02)2]],"TWIN"))</f>
        <v/>
      </c>
      <c r="J23" s="2" t="str">
        <f>IF(OR(FORM_TRAINING[[#This Row],[Tranning camp ?]]="No",FORM_TRAINING[[#This Row],[Tranning camp ?]]=""),"",COUNTIF(FORM_TRAINING[[#This Row],[Room (03/02)]:[Room (06/02)2]],"ALONE IN TWIIN"))</f>
        <v/>
      </c>
      <c r="K23" s="2" t="str">
        <f>IF(OR(FORM_TRAINING[[#This Row],[Tranning camp ?]]="No",FORM_TRAINING[[#This Row],[Tranning camp ?]]=""),"",COUNTIF(FORM_TRAINING[[#This Row],[Room (03/02)]:[Room (06/02)2]],"TRIPLE"))</f>
        <v/>
      </c>
      <c r="L23" s="2" t="str">
        <f>IF(OR(FORM_TRAINING[[#This Row],[Tranning camp ?]]="No",FORM_TRAINING[[#This Row],[Tranning camp ?]]=""),"",COUNTIF(FORM_TRAINING[[#This Row],[Room (03/02)]:[Room (05/02)]],"QUADRUPLE"))</f>
        <v/>
      </c>
      <c r="M23" s="2" t="str">
        <f>IF(OR(FORM_TRAINING[[#This Row],[Tranning camp ?]]="No",FORM_TRAINING[[#This Row],[Tranning camp ?]]=""),"",COUNTIF(FORM_TRAINING[[#This Row],[Room (03/02)]:[Lunch (06/02)2]],"Yes"))</f>
        <v/>
      </c>
      <c r="N2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3" s="24" t="str">
        <f>IF(OR(FORM_TRAINING[[#This Row],[Tranning camp ?]]="No",FORM_TRAINING[[#This Row],[Tranning camp ?]]=""),"",SUM('4 - FORM TC'!AD23:AG23)+FORM_AMOUNT5[[#This Row],[Meals (T)]]*IF(FORM_AMOUNT5[[#This Row],[Hotel (T)]]="FORMULE 1",28,35)+IF(FORM_AMOUNT5[[#This Row],[Fees (T)]]="",,FORM_AMOUNT5[[#This Row],[Fees (T)]]))</f>
        <v/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2:36">
      <c r="B2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13" t="str">
        <f>IF(FORM_AMOUNT5[[#This Row],[ID]]="","",FORM_GEN[[#This Row],[Arrival date]])</f>
        <v/>
      </c>
      <c r="F24" s="13" t="str">
        <f>IF(FORM_AMOUNT5[[#This Row],[ID]]="","",FORM_GEN[[#This Row],[Departure date]])</f>
        <v/>
      </c>
      <c r="G24" s="2" t="str">
        <f>IF(OR(FORM_TRAINING[[#This Row],[Tranning camp ?]]="No",FORM_TRAINING[[#This Row],[Tranning camp ?]]=""),"",FORM_TRAINING[[#This Row],[Hotel]])</f>
        <v/>
      </c>
      <c r="H24" s="2" t="str">
        <f>IF(OR(FORM_TRAINING[[#This Row],[Tranning camp ?]]="No",FORM_TRAINING[[#This Row],[Tranning camp ?]]=""),"",COUNTIF(FORM_TRAINING[[#This Row],[Room (03/02)]:[Room (06/02)2]],"SINGLE"))</f>
        <v/>
      </c>
      <c r="I24" s="2" t="str">
        <f>IF(OR(FORM_TRAINING[[#This Row],[Tranning camp ?]]="No",FORM_TRAINING[[#This Row],[Tranning camp ?]]=""),"",COUNTIF(FORM_TRAINING[[#This Row],[Room (03/02)]:[Room (06/02)2]],"TWIN"))</f>
        <v/>
      </c>
      <c r="J24" s="2" t="str">
        <f>IF(OR(FORM_TRAINING[[#This Row],[Tranning camp ?]]="No",FORM_TRAINING[[#This Row],[Tranning camp ?]]=""),"",COUNTIF(FORM_TRAINING[[#This Row],[Room (03/02)]:[Room (06/02)2]],"ALONE IN TWIIN"))</f>
        <v/>
      </c>
      <c r="K24" s="2" t="str">
        <f>IF(OR(FORM_TRAINING[[#This Row],[Tranning camp ?]]="No",FORM_TRAINING[[#This Row],[Tranning camp ?]]=""),"",COUNTIF(FORM_TRAINING[[#This Row],[Room (03/02)]:[Room (06/02)2]],"TRIPLE"))</f>
        <v/>
      </c>
      <c r="L24" s="2" t="str">
        <f>IF(OR(FORM_TRAINING[[#This Row],[Tranning camp ?]]="No",FORM_TRAINING[[#This Row],[Tranning camp ?]]=""),"",COUNTIF(FORM_TRAINING[[#This Row],[Room (03/02)]:[Room (05/02)]],"QUADRUPLE"))</f>
        <v/>
      </c>
      <c r="M24" s="2" t="str">
        <f>IF(OR(FORM_TRAINING[[#This Row],[Tranning camp ?]]="No",FORM_TRAINING[[#This Row],[Tranning camp ?]]=""),"",COUNTIF(FORM_TRAINING[[#This Row],[Room (03/02)]:[Lunch (06/02)2]],"Yes"))</f>
        <v/>
      </c>
      <c r="N2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4" s="24" t="str">
        <f>IF(OR(FORM_TRAINING[[#This Row],[Tranning camp ?]]="No",FORM_TRAINING[[#This Row],[Tranning camp ?]]=""),"",SUM('4 - FORM TC'!AD24:AG24)+FORM_AMOUNT5[[#This Row],[Meals (T)]]*IF(FORM_AMOUNT5[[#This Row],[Hotel (T)]]="FORMULE 1",28,35)+IF(FORM_AMOUNT5[[#This Row],[Fees (T)]]="",,FORM_AMOUNT5[[#This Row],[Fees (T)]]))</f>
        <v/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2:36">
      <c r="B2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13" t="str">
        <f>IF(FORM_AMOUNT5[[#This Row],[ID]]="","",FORM_GEN[[#This Row],[Arrival date]])</f>
        <v/>
      </c>
      <c r="F25" s="13" t="str">
        <f>IF(FORM_AMOUNT5[[#This Row],[ID]]="","",FORM_GEN[[#This Row],[Departure date]])</f>
        <v/>
      </c>
      <c r="G25" s="2" t="str">
        <f>IF(OR(FORM_TRAINING[[#This Row],[Tranning camp ?]]="No",FORM_TRAINING[[#This Row],[Tranning camp ?]]=""),"",FORM_TRAINING[[#This Row],[Hotel]])</f>
        <v/>
      </c>
      <c r="H25" s="2" t="str">
        <f>IF(OR(FORM_TRAINING[[#This Row],[Tranning camp ?]]="No",FORM_TRAINING[[#This Row],[Tranning camp ?]]=""),"",COUNTIF(FORM_TRAINING[[#This Row],[Room (03/02)]:[Room (06/02)2]],"SINGLE"))</f>
        <v/>
      </c>
      <c r="I25" s="2" t="str">
        <f>IF(OR(FORM_TRAINING[[#This Row],[Tranning camp ?]]="No",FORM_TRAINING[[#This Row],[Tranning camp ?]]=""),"",COUNTIF(FORM_TRAINING[[#This Row],[Room (03/02)]:[Room (06/02)2]],"TWIN"))</f>
        <v/>
      </c>
      <c r="J25" s="2" t="str">
        <f>IF(OR(FORM_TRAINING[[#This Row],[Tranning camp ?]]="No",FORM_TRAINING[[#This Row],[Tranning camp ?]]=""),"",COUNTIF(FORM_TRAINING[[#This Row],[Room (03/02)]:[Room (06/02)2]],"ALONE IN TWIIN"))</f>
        <v/>
      </c>
      <c r="K25" s="2" t="str">
        <f>IF(OR(FORM_TRAINING[[#This Row],[Tranning camp ?]]="No",FORM_TRAINING[[#This Row],[Tranning camp ?]]=""),"",COUNTIF(FORM_TRAINING[[#This Row],[Room (03/02)]:[Room (06/02)2]],"TRIPLE"))</f>
        <v/>
      </c>
      <c r="L25" s="2" t="str">
        <f>IF(OR(FORM_TRAINING[[#This Row],[Tranning camp ?]]="No",FORM_TRAINING[[#This Row],[Tranning camp ?]]=""),"",COUNTIF(FORM_TRAINING[[#This Row],[Room (03/02)]:[Room (05/02)]],"QUADRUPLE"))</f>
        <v/>
      </c>
      <c r="M25" s="2" t="str">
        <f>IF(OR(FORM_TRAINING[[#This Row],[Tranning camp ?]]="No",FORM_TRAINING[[#This Row],[Tranning camp ?]]=""),"",COUNTIF(FORM_TRAINING[[#This Row],[Room (03/02)]:[Lunch (06/02)2]],"Yes"))</f>
        <v/>
      </c>
      <c r="N2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5" s="24" t="str">
        <f>IF(OR(FORM_TRAINING[[#This Row],[Tranning camp ?]]="No",FORM_TRAINING[[#This Row],[Tranning camp ?]]=""),"",SUM('4 - FORM TC'!AD25:AG25)+FORM_AMOUNT5[[#This Row],[Meals (T)]]*IF(FORM_AMOUNT5[[#This Row],[Hotel (T)]]="FORMULE 1",28,35)+IF(FORM_AMOUNT5[[#This Row],[Fees (T)]]="",,FORM_AMOUNT5[[#This Row],[Fees (T)]]))</f>
        <v/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2:36">
      <c r="B2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13" t="str">
        <f>IF(FORM_AMOUNT5[[#This Row],[ID]]="","",FORM_GEN[[#This Row],[Arrival date]])</f>
        <v/>
      </c>
      <c r="F26" s="13" t="str">
        <f>IF(FORM_AMOUNT5[[#This Row],[ID]]="","",FORM_GEN[[#This Row],[Departure date]])</f>
        <v/>
      </c>
      <c r="G26" s="2" t="str">
        <f>IF(OR(FORM_TRAINING[[#This Row],[Tranning camp ?]]="No",FORM_TRAINING[[#This Row],[Tranning camp ?]]=""),"",FORM_TRAINING[[#This Row],[Hotel]])</f>
        <v/>
      </c>
      <c r="H26" s="2" t="str">
        <f>IF(OR(FORM_TRAINING[[#This Row],[Tranning camp ?]]="No",FORM_TRAINING[[#This Row],[Tranning camp ?]]=""),"",COUNTIF(FORM_TRAINING[[#This Row],[Room (03/02)]:[Room (06/02)2]],"SINGLE"))</f>
        <v/>
      </c>
      <c r="I26" s="2" t="str">
        <f>IF(OR(FORM_TRAINING[[#This Row],[Tranning camp ?]]="No",FORM_TRAINING[[#This Row],[Tranning camp ?]]=""),"",COUNTIF(FORM_TRAINING[[#This Row],[Room (03/02)]:[Room (06/02)2]],"TWIN"))</f>
        <v/>
      </c>
      <c r="J26" s="2" t="str">
        <f>IF(OR(FORM_TRAINING[[#This Row],[Tranning camp ?]]="No",FORM_TRAINING[[#This Row],[Tranning camp ?]]=""),"",COUNTIF(FORM_TRAINING[[#This Row],[Room (03/02)]:[Room (06/02)2]],"ALONE IN TWIIN"))</f>
        <v/>
      </c>
      <c r="K26" s="2" t="str">
        <f>IF(OR(FORM_TRAINING[[#This Row],[Tranning camp ?]]="No",FORM_TRAINING[[#This Row],[Tranning camp ?]]=""),"",COUNTIF(FORM_TRAINING[[#This Row],[Room (03/02)]:[Room (06/02)2]],"TRIPLE"))</f>
        <v/>
      </c>
      <c r="L26" s="2" t="str">
        <f>IF(OR(FORM_TRAINING[[#This Row],[Tranning camp ?]]="No",FORM_TRAINING[[#This Row],[Tranning camp ?]]=""),"",COUNTIF(FORM_TRAINING[[#This Row],[Room (03/02)]:[Room (05/02)]],"QUADRUPLE"))</f>
        <v/>
      </c>
      <c r="M26" s="2" t="str">
        <f>IF(OR(FORM_TRAINING[[#This Row],[Tranning camp ?]]="No",FORM_TRAINING[[#This Row],[Tranning camp ?]]=""),"",COUNTIF(FORM_TRAINING[[#This Row],[Room (03/02)]:[Lunch (06/02)2]],"Yes"))</f>
        <v/>
      </c>
      <c r="N2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6" s="24" t="str">
        <f>IF(OR(FORM_TRAINING[[#This Row],[Tranning camp ?]]="No",FORM_TRAINING[[#This Row],[Tranning camp ?]]=""),"",SUM('4 - FORM TC'!AD26:AG26)+FORM_AMOUNT5[[#This Row],[Meals (T)]]*IF(FORM_AMOUNT5[[#This Row],[Hotel (T)]]="FORMULE 1",28,35)+IF(FORM_AMOUNT5[[#This Row],[Fees (T)]]="",,FORM_AMOUNT5[[#This Row],[Fees (T)]]))</f>
        <v/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>
      <c r="B2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13" t="str">
        <f>IF(FORM_AMOUNT5[[#This Row],[ID]]="","",FORM_GEN[[#This Row],[Arrival date]])</f>
        <v/>
      </c>
      <c r="F27" s="13" t="str">
        <f>IF(FORM_AMOUNT5[[#This Row],[ID]]="","",FORM_GEN[[#This Row],[Departure date]])</f>
        <v/>
      </c>
      <c r="G27" s="2" t="str">
        <f>IF(OR(FORM_TRAINING[[#This Row],[Tranning camp ?]]="No",FORM_TRAINING[[#This Row],[Tranning camp ?]]=""),"",FORM_TRAINING[[#This Row],[Hotel]])</f>
        <v/>
      </c>
      <c r="H27" s="2" t="str">
        <f>IF(OR(FORM_TRAINING[[#This Row],[Tranning camp ?]]="No",FORM_TRAINING[[#This Row],[Tranning camp ?]]=""),"",COUNTIF(FORM_TRAINING[[#This Row],[Room (03/02)]:[Room (06/02)2]],"SINGLE"))</f>
        <v/>
      </c>
      <c r="I27" s="2" t="str">
        <f>IF(OR(FORM_TRAINING[[#This Row],[Tranning camp ?]]="No",FORM_TRAINING[[#This Row],[Tranning camp ?]]=""),"",COUNTIF(FORM_TRAINING[[#This Row],[Room (03/02)]:[Room (06/02)2]],"TWIN"))</f>
        <v/>
      </c>
      <c r="J27" s="2" t="str">
        <f>IF(OR(FORM_TRAINING[[#This Row],[Tranning camp ?]]="No",FORM_TRAINING[[#This Row],[Tranning camp ?]]=""),"",COUNTIF(FORM_TRAINING[[#This Row],[Room (03/02)]:[Room (06/02)2]],"ALONE IN TWIIN"))</f>
        <v/>
      </c>
      <c r="K27" s="2" t="str">
        <f>IF(OR(FORM_TRAINING[[#This Row],[Tranning camp ?]]="No",FORM_TRAINING[[#This Row],[Tranning camp ?]]=""),"",COUNTIF(FORM_TRAINING[[#This Row],[Room (03/02)]:[Room (06/02)2]],"TRIPLE"))</f>
        <v/>
      </c>
      <c r="L27" s="2" t="str">
        <f>IF(OR(FORM_TRAINING[[#This Row],[Tranning camp ?]]="No",FORM_TRAINING[[#This Row],[Tranning camp ?]]=""),"",COUNTIF(FORM_TRAINING[[#This Row],[Room (03/02)]:[Room (05/02)]],"QUADRUPLE"))</f>
        <v/>
      </c>
      <c r="M27" s="2" t="str">
        <f>IF(OR(FORM_TRAINING[[#This Row],[Tranning camp ?]]="No",FORM_TRAINING[[#This Row],[Tranning camp ?]]=""),"",COUNTIF(FORM_TRAINING[[#This Row],[Room (03/02)]:[Lunch (06/02)2]],"Yes"))</f>
        <v/>
      </c>
      <c r="N2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7" s="24" t="str">
        <f>IF(OR(FORM_TRAINING[[#This Row],[Tranning camp ?]]="No",FORM_TRAINING[[#This Row],[Tranning camp ?]]=""),"",SUM('4 - FORM TC'!AD27:AG27)+FORM_AMOUNT5[[#This Row],[Meals (T)]]*IF(FORM_AMOUNT5[[#This Row],[Hotel (T)]]="FORMULE 1",28,35)+IF(FORM_AMOUNT5[[#This Row],[Fees (T)]]="",,FORM_AMOUNT5[[#This Row],[Fees (T)]]))</f>
        <v/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2:36">
      <c r="B2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13" t="str">
        <f>IF(FORM_AMOUNT5[[#This Row],[ID]]="","",FORM_GEN[[#This Row],[Arrival date]])</f>
        <v/>
      </c>
      <c r="F28" s="13" t="str">
        <f>IF(FORM_AMOUNT5[[#This Row],[ID]]="","",FORM_GEN[[#This Row],[Departure date]])</f>
        <v/>
      </c>
      <c r="G28" s="2" t="str">
        <f>IF(OR(FORM_TRAINING[[#This Row],[Tranning camp ?]]="No",FORM_TRAINING[[#This Row],[Tranning camp ?]]=""),"",FORM_TRAINING[[#This Row],[Hotel]])</f>
        <v/>
      </c>
      <c r="H28" s="2" t="str">
        <f>IF(OR(FORM_TRAINING[[#This Row],[Tranning camp ?]]="No",FORM_TRAINING[[#This Row],[Tranning camp ?]]=""),"",COUNTIF(FORM_TRAINING[[#This Row],[Room (03/02)]:[Room (06/02)2]],"SINGLE"))</f>
        <v/>
      </c>
      <c r="I28" s="2" t="str">
        <f>IF(OR(FORM_TRAINING[[#This Row],[Tranning camp ?]]="No",FORM_TRAINING[[#This Row],[Tranning camp ?]]=""),"",COUNTIF(FORM_TRAINING[[#This Row],[Room (03/02)]:[Room (06/02)2]],"TWIN"))</f>
        <v/>
      </c>
      <c r="J28" s="2" t="str">
        <f>IF(OR(FORM_TRAINING[[#This Row],[Tranning camp ?]]="No",FORM_TRAINING[[#This Row],[Tranning camp ?]]=""),"",COUNTIF(FORM_TRAINING[[#This Row],[Room (03/02)]:[Room (06/02)2]],"ALONE IN TWIIN"))</f>
        <v/>
      </c>
      <c r="K28" s="2" t="str">
        <f>IF(OR(FORM_TRAINING[[#This Row],[Tranning camp ?]]="No",FORM_TRAINING[[#This Row],[Tranning camp ?]]=""),"",COUNTIF(FORM_TRAINING[[#This Row],[Room (03/02)]:[Room (06/02)2]],"TRIPLE"))</f>
        <v/>
      </c>
      <c r="L28" s="2" t="str">
        <f>IF(OR(FORM_TRAINING[[#This Row],[Tranning camp ?]]="No",FORM_TRAINING[[#This Row],[Tranning camp ?]]=""),"",COUNTIF(FORM_TRAINING[[#This Row],[Room (03/02)]:[Room (05/02)]],"QUADRUPLE"))</f>
        <v/>
      </c>
      <c r="M28" s="2" t="str">
        <f>IF(OR(FORM_TRAINING[[#This Row],[Tranning camp ?]]="No",FORM_TRAINING[[#This Row],[Tranning camp ?]]=""),"",COUNTIF(FORM_TRAINING[[#This Row],[Room (03/02)]:[Lunch (06/02)2]],"Yes"))</f>
        <v/>
      </c>
      <c r="N2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8" s="24" t="str">
        <f>IF(OR(FORM_TRAINING[[#This Row],[Tranning camp ?]]="No",FORM_TRAINING[[#This Row],[Tranning camp ?]]=""),"",SUM('4 - FORM TC'!AD28:AG28)+FORM_AMOUNT5[[#This Row],[Meals (T)]]*IF(FORM_AMOUNT5[[#This Row],[Hotel (T)]]="FORMULE 1",28,35)+IF(FORM_AMOUNT5[[#This Row],[Fees (T)]]="",,FORM_AMOUNT5[[#This Row],[Fees (T)]]))</f>
        <v/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2:36">
      <c r="B2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13" t="str">
        <f>IF(FORM_AMOUNT5[[#This Row],[ID]]="","",FORM_GEN[[#This Row],[Arrival date]])</f>
        <v/>
      </c>
      <c r="F29" s="13" t="str">
        <f>IF(FORM_AMOUNT5[[#This Row],[ID]]="","",FORM_GEN[[#This Row],[Departure date]])</f>
        <v/>
      </c>
      <c r="G29" s="2" t="str">
        <f>IF(OR(FORM_TRAINING[[#This Row],[Tranning camp ?]]="No",FORM_TRAINING[[#This Row],[Tranning camp ?]]=""),"",FORM_TRAINING[[#This Row],[Hotel]])</f>
        <v/>
      </c>
      <c r="H29" s="2" t="str">
        <f>IF(OR(FORM_TRAINING[[#This Row],[Tranning camp ?]]="No",FORM_TRAINING[[#This Row],[Tranning camp ?]]=""),"",COUNTIF(FORM_TRAINING[[#This Row],[Room (03/02)]:[Room (06/02)2]],"SINGLE"))</f>
        <v/>
      </c>
      <c r="I29" s="2" t="str">
        <f>IF(OR(FORM_TRAINING[[#This Row],[Tranning camp ?]]="No",FORM_TRAINING[[#This Row],[Tranning camp ?]]=""),"",COUNTIF(FORM_TRAINING[[#This Row],[Room (03/02)]:[Room (06/02)2]],"TWIN"))</f>
        <v/>
      </c>
      <c r="J29" s="2" t="str">
        <f>IF(OR(FORM_TRAINING[[#This Row],[Tranning camp ?]]="No",FORM_TRAINING[[#This Row],[Tranning camp ?]]=""),"",COUNTIF(FORM_TRAINING[[#This Row],[Room (03/02)]:[Room (06/02)2]],"ALONE IN TWIIN"))</f>
        <v/>
      </c>
      <c r="K29" s="2" t="str">
        <f>IF(OR(FORM_TRAINING[[#This Row],[Tranning camp ?]]="No",FORM_TRAINING[[#This Row],[Tranning camp ?]]=""),"",COUNTIF(FORM_TRAINING[[#This Row],[Room (03/02)]:[Room (06/02)2]],"TRIPLE"))</f>
        <v/>
      </c>
      <c r="L29" s="2" t="str">
        <f>IF(OR(FORM_TRAINING[[#This Row],[Tranning camp ?]]="No",FORM_TRAINING[[#This Row],[Tranning camp ?]]=""),"",COUNTIF(FORM_TRAINING[[#This Row],[Room (03/02)]:[Room (05/02)]],"QUADRUPLE"))</f>
        <v/>
      </c>
      <c r="M29" s="2" t="str">
        <f>IF(OR(FORM_TRAINING[[#This Row],[Tranning camp ?]]="No",FORM_TRAINING[[#This Row],[Tranning camp ?]]=""),"",COUNTIF(FORM_TRAINING[[#This Row],[Room (03/02)]:[Lunch (06/02)2]],"Yes"))</f>
        <v/>
      </c>
      <c r="N2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9" s="24" t="str">
        <f>IF(OR(FORM_TRAINING[[#This Row],[Tranning camp ?]]="No",FORM_TRAINING[[#This Row],[Tranning camp ?]]=""),"",SUM('4 - FORM TC'!AD29:AG29)+FORM_AMOUNT5[[#This Row],[Meals (T)]]*IF(FORM_AMOUNT5[[#This Row],[Hotel (T)]]="FORMULE 1",28,35)+IF(FORM_AMOUNT5[[#This Row],[Fees (T)]]="",,FORM_AMOUNT5[[#This Row],[Fees (T)]]))</f>
        <v/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2:36">
      <c r="B3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13" t="str">
        <f>IF(FORM_AMOUNT5[[#This Row],[ID]]="","",FORM_GEN[[#This Row],[Arrival date]])</f>
        <v/>
      </c>
      <c r="F30" s="13" t="str">
        <f>IF(FORM_AMOUNT5[[#This Row],[ID]]="","",FORM_GEN[[#This Row],[Departure date]])</f>
        <v/>
      </c>
      <c r="G30" s="2" t="str">
        <f>IF(OR(FORM_TRAINING[[#This Row],[Tranning camp ?]]="No",FORM_TRAINING[[#This Row],[Tranning camp ?]]=""),"",FORM_TRAINING[[#This Row],[Hotel]])</f>
        <v/>
      </c>
      <c r="H30" s="2" t="str">
        <f>IF(OR(FORM_TRAINING[[#This Row],[Tranning camp ?]]="No",FORM_TRAINING[[#This Row],[Tranning camp ?]]=""),"",COUNTIF(FORM_TRAINING[[#This Row],[Room (03/02)]:[Room (06/02)2]],"SINGLE"))</f>
        <v/>
      </c>
      <c r="I30" s="2" t="str">
        <f>IF(OR(FORM_TRAINING[[#This Row],[Tranning camp ?]]="No",FORM_TRAINING[[#This Row],[Tranning camp ?]]=""),"",COUNTIF(FORM_TRAINING[[#This Row],[Room (03/02)]:[Room (06/02)2]],"TWIN"))</f>
        <v/>
      </c>
      <c r="J30" s="2" t="str">
        <f>IF(OR(FORM_TRAINING[[#This Row],[Tranning camp ?]]="No",FORM_TRAINING[[#This Row],[Tranning camp ?]]=""),"",COUNTIF(FORM_TRAINING[[#This Row],[Room (03/02)]:[Room (06/02)2]],"ALONE IN TWIIN"))</f>
        <v/>
      </c>
      <c r="K30" s="2" t="str">
        <f>IF(OR(FORM_TRAINING[[#This Row],[Tranning camp ?]]="No",FORM_TRAINING[[#This Row],[Tranning camp ?]]=""),"",COUNTIF(FORM_TRAINING[[#This Row],[Room (03/02)]:[Room (06/02)2]],"TRIPLE"))</f>
        <v/>
      </c>
      <c r="L30" s="2" t="str">
        <f>IF(OR(FORM_TRAINING[[#This Row],[Tranning camp ?]]="No",FORM_TRAINING[[#This Row],[Tranning camp ?]]=""),"",COUNTIF(FORM_TRAINING[[#This Row],[Room (03/02)]:[Room (05/02)]],"QUADRUPLE"))</f>
        <v/>
      </c>
      <c r="M30" s="2" t="str">
        <f>IF(OR(FORM_TRAINING[[#This Row],[Tranning camp ?]]="No",FORM_TRAINING[[#This Row],[Tranning camp ?]]=""),"",COUNTIF(FORM_TRAINING[[#This Row],[Room (03/02)]:[Lunch (06/02)2]],"Yes"))</f>
        <v/>
      </c>
      <c r="N3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0" s="24" t="str">
        <f>IF(OR(FORM_TRAINING[[#This Row],[Tranning camp ?]]="No",FORM_TRAINING[[#This Row],[Tranning camp ?]]=""),"",SUM('4 - FORM TC'!AD30:AG30)+FORM_AMOUNT5[[#This Row],[Meals (T)]]*IF(FORM_AMOUNT5[[#This Row],[Hotel (T)]]="FORMULE 1",28,35)+IF(FORM_AMOUNT5[[#This Row],[Fees (T)]]="",,FORM_AMOUNT5[[#This Row],[Fees (T)]]))</f>
        <v/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2:36">
      <c r="B3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13" t="str">
        <f>IF(FORM_AMOUNT5[[#This Row],[ID]]="","",FORM_GEN[[#This Row],[Arrival date]])</f>
        <v/>
      </c>
      <c r="F31" s="13" t="str">
        <f>IF(FORM_AMOUNT5[[#This Row],[ID]]="","",FORM_GEN[[#This Row],[Departure date]])</f>
        <v/>
      </c>
      <c r="G31" s="2" t="str">
        <f>IF(OR(FORM_TRAINING[[#This Row],[Tranning camp ?]]="No",FORM_TRAINING[[#This Row],[Tranning camp ?]]=""),"",FORM_TRAINING[[#This Row],[Hotel]])</f>
        <v/>
      </c>
      <c r="H31" s="2" t="str">
        <f>IF(OR(FORM_TRAINING[[#This Row],[Tranning camp ?]]="No",FORM_TRAINING[[#This Row],[Tranning camp ?]]=""),"",COUNTIF(FORM_TRAINING[[#This Row],[Room (03/02)]:[Room (06/02)2]],"SINGLE"))</f>
        <v/>
      </c>
      <c r="I31" s="2" t="str">
        <f>IF(OR(FORM_TRAINING[[#This Row],[Tranning camp ?]]="No",FORM_TRAINING[[#This Row],[Tranning camp ?]]=""),"",COUNTIF(FORM_TRAINING[[#This Row],[Room (03/02)]:[Room (06/02)2]],"TWIN"))</f>
        <v/>
      </c>
      <c r="J31" s="2" t="str">
        <f>IF(OR(FORM_TRAINING[[#This Row],[Tranning camp ?]]="No",FORM_TRAINING[[#This Row],[Tranning camp ?]]=""),"",COUNTIF(FORM_TRAINING[[#This Row],[Room (03/02)]:[Room (06/02)2]],"ALONE IN TWIIN"))</f>
        <v/>
      </c>
      <c r="K31" s="2" t="str">
        <f>IF(OR(FORM_TRAINING[[#This Row],[Tranning camp ?]]="No",FORM_TRAINING[[#This Row],[Tranning camp ?]]=""),"",COUNTIF(FORM_TRAINING[[#This Row],[Room (03/02)]:[Room (06/02)2]],"TRIPLE"))</f>
        <v/>
      </c>
      <c r="L31" s="2" t="str">
        <f>IF(OR(FORM_TRAINING[[#This Row],[Tranning camp ?]]="No",FORM_TRAINING[[#This Row],[Tranning camp ?]]=""),"",COUNTIF(FORM_TRAINING[[#This Row],[Room (03/02)]:[Room (05/02)]],"QUADRUPLE"))</f>
        <v/>
      </c>
      <c r="M31" s="2" t="str">
        <f>IF(OR(FORM_TRAINING[[#This Row],[Tranning camp ?]]="No",FORM_TRAINING[[#This Row],[Tranning camp ?]]=""),"",COUNTIF(FORM_TRAINING[[#This Row],[Room (03/02)]:[Lunch (06/02)2]],"Yes"))</f>
        <v/>
      </c>
      <c r="N3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1" s="24" t="str">
        <f>IF(OR(FORM_TRAINING[[#This Row],[Tranning camp ?]]="No",FORM_TRAINING[[#This Row],[Tranning camp ?]]=""),"",SUM('4 - FORM TC'!AD31:AG31)+FORM_AMOUNT5[[#This Row],[Meals (T)]]*IF(FORM_AMOUNT5[[#This Row],[Hotel (T)]]="FORMULE 1",28,35)+IF(FORM_AMOUNT5[[#This Row],[Fees (T)]]="",,FORM_AMOUNT5[[#This Row],[Fees (T)]]))</f>
        <v/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2:36">
      <c r="B3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13" t="str">
        <f>IF(FORM_AMOUNT5[[#This Row],[ID]]="","",FORM_GEN[[#This Row],[Arrival date]])</f>
        <v/>
      </c>
      <c r="F32" s="13" t="str">
        <f>IF(FORM_AMOUNT5[[#This Row],[ID]]="","",FORM_GEN[[#This Row],[Departure date]])</f>
        <v/>
      </c>
      <c r="G32" s="2" t="str">
        <f>IF(OR(FORM_TRAINING[[#This Row],[Tranning camp ?]]="No",FORM_TRAINING[[#This Row],[Tranning camp ?]]=""),"",FORM_TRAINING[[#This Row],[Hotel]])</f>
        <v/>
      </c>
      <c r="H32" s="2" t="str">
        <f>IF(OR(FORM_TRAINING[[#This Row],[Tranning camp ?]]="No",FORM_TRAINING[[#This Row],[Tranning camp ?]]=""),"",COUNTIF(FORM_TRAINING[[#This Row],[Room (03/02)]:[Room (06/02)2]],"SINGLE"))</f>
        <v/>
      </c>
      <c r="I32" s="2" t="str">
        <f>IF(OR(FORM_TRAINING[[#This Row],[Tranning camp ?]]="No",FORM_TRAINING[[#This Row],[Tranning camp ?]]=""),"",COUNTIF(FORM_TRAINING[[#This Row],[Room (03/02)]:[Room (06/02)2]],"TWIN"))</f>
        <v/>
      </c>
      <c r="J32" s="2" t="str">
        <f>IF(OR(FORM_TRAINING[[#This Row],[Tranning camp ?]]="No",FORM_TRAINING[[#This Row],[Tranning camp ?]]=""),"",COUNTIF(FORM_TRAINING[[#This Row],[Room (03/02)]:[Room (06/02)2]],"ALONE IN TWIIN"))</f>
        <v/>
      </c>
      <c r="K32" s="2" t="str">
        <f>IF(OR(FORM_TRAINING[[#This Row],[Tranning camp ?]]="No",FORM_TRAINING[[#This Row],[Tranning camp ?]]=""),"",COUNTIF(FORM_TRAINING[[#This Row],[Room (03/02)]:[Room (06/02)2]],"TRIPLE"))</f>
        <v/>
      </c>
      <c r="L32" s="2" t="str">
        <f>IF(OR(FORM_TRAINING[[#This Row],[Tranning camp ?]]="No",FORM_TRAINING[[#This Row],[Tranning camp ?]]=""),"",COUNTIF(FORM_TRAINING[[#This Row],[Room (03/02)]:[Room (05/02)]],"QUADRUPLE"))</f>
        <v/>
      </c>
      <c r="M32" s="2" t="str">
        <f>IF(OR(FORM_TRAINING[[#This Row],[Tranning camp ?]]="No",FORM_TRAINING[[#This Row],[Tranning camp ?]]=""),"",COUNTIF(FORM_TRAINING[[#This Row],[Room (03/02)]:[Lunch (06/02)2]],"Yes"))</f>
        <v/>
      </c>
      <c r="N3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2" s="24" t="str">
        <f>IF(OR(FORM_TRAINING[[#This Row],[Tranning camp ?]]="No",FORM_TRAINING[[#This Row],[Tranning camp ?]]=""),"",SUM('4 - FORM TC'!AD32:AG32)+FORM_AMOUNT5[[#This Row],[Meals (T)]]*IF(FORM_AMOUNT5[[#This Row],[Hotel (T)]]="FORMULE 1",28,35)+IF(FORM_AMOUNT5[[#This Row],[Fees (T)]]="",,FORM_AMOUNT5[[#This Row],[Fees (T)]]))</f>
        <v/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2:36">
      <c r="B3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13" t="str">
        <f>IF(FORM_AMOUNT5[[#This Row],[ID]]="","",FORM_GEN[[#This Row],[Arrival date]])</f>
        <v/>
      </c>
      <c r="F33" s="13" t="str">
        <f>IF(FORM_AMOUNT5[[#This Row],[ID]]="","",FORM_GEN[[#This Row],[Departure date]])</f>
        <v/>
      </c>
      <c r="G33" s="2" t="str">
        <f>IF(OR(FORM_TRAINING[[#This Row],[Tranning camp ?]]="No",FORM_TRAINING[[#This Row],[Tranning camp ?]]=""),"",FORM_TRAINING[[#This Row],[Hotel]])</f>
        <v/>
      </c>
      <c r="H33" s="2" t="str">
        <f>IF(OR(FORM_TRAINING[[#This Row],[Tranning camp ?]]="No",FORM_TRAINING[[#This Row],[Tranning camp ?]]=""),"",COUNTIF(FORM_TRAINING[[#This Row],[Room (03/02)]:[Room (06/02)2]],"SINGLE"))</f>
        <v/>
      </c>
      <c r="I33" s="2" t="str">
        <f>IF(OR(FORM_TRAINING[[#This Row],[Tranning camp ?]]="No",FORM_TRAINING[[#This Row],[Tranning camp ?]]=""),"",COUNTIF(FORM_TRAINING[[#This Row],[Room (03/02)]:[Room (06/02)2]],"TWIN"))</f>
        <v/>
      </c>
      <c r="J33" s="2" t="str">
        <f>IF(OR(FORM_TRAINING[[#This Row],[Tranning camp ?]]="No",FORM_TRAINING[[#This Row],[Tranning camp ?]]=""),"",COUNTIF(FORM_TRAINING[[#This Row],[Room (03/02)]:[Room (06/02)2]],"ALONE IN TWIIN"))</f>
        <v/>
      </c>
      <c r="K33" s="2" t="str">
        <f>IF(OR(FORM_TRAINING[[#This Row],[Tranning camp ?]]="No",FORM_TRAINING[[#This Row],[Tranning camp ?]]=""),"",COUNTIF(FORM_TRAINING[[#This Row],[Room (03/02)]:[Room (06/02)2]],"TRIPLE"))</f>
        <v/>
      </c>
      <c r="L33" s="2" t="str">
        <f>IF(OR(FORM_TRAINING[[#This Row],[Tranning camp ?]]="No",FORM_TRAINING[[#This Row],[Tranning camp ?]]=""),"",COUNTIF(FORM_TRAINING[[#This Row],[Room (03/02)]:[Room (05/02)]],"QUADRUPLE"))</f>
        <v/>
      </c>
      <c r="M33" s="2" t="str">
        <f>IF(OR(FORM_TRAINING[[#This Row],[Tranning camp ?]]="No",FORM_TRAINING[[#This Row],[Tranning camp ?]]=""),"",COUNTIF(FORM_TRAINING[[#This Row],[Room (03/02)]:[Lunch (06/02)2]],"Yes"))</f>
        <v/>
      </c>
      <c r="N3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3" s="24" t="str">
        <f>IF(OR(FORM_TRAINING[[#This Row],[Tranning camp ?]]="No",FORM_TRAINING[[#This Row],[Tranning camp ?]]=""),"",SUM('4 - FORM TC'!AD33:AG33)+FORM_AMOUNT5[[#This Row],[Meals (T)]]*IF(FORM_AMOUNT5[[#This Row],[Hotel (T)]]="FORMULE 1",28,35)+IF(FORM_AMOUNT5[[#This Row],[Fees (T)]]="",,FORM_AMOUNT5[[#This Row],[Fees (T)]]))</f>
        <v/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2:36">
      <c r="B3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13" t="str">
        <f>IF(FORM_AMOUNT5[[#This Row],[ID]]="","",FORM_GEN[[#This Row],[Arrival date]])</f>
        <v/>
      </c>
      <c r="F34" s="13" t="str">
        <f>IF(FORM_AMOUNT5[[#This Row],[ID]]="","",FORM_GEN[[#This Row],[Departure date]])</f>
        <v/>
      </c>
      <c r="G34" s="2" t="str">
        <f>IF(OR(FORM_TRAINING[[#This Row],[Tranning camp ?]]="No",FORM_TRAINING[[#This Row],[Tranning camp ?]]=""),"",FORM_TRAINING[[#This Row],[Hotel]])</f>
        <v/>
      </c>
      <c r="H34" s="2" t="str">
        <f>IF(OR(FORM_TRAINING[[#This Row],[Tranning camp ?]]="No",FORM_TRAINING[[#This Row],[Tranning camp ?]]=""),"",COUNTIF(FORM_TRAINING[[#This Row],[Room (03/02)]:[Room (06/02)2]],"SINGLE"))</f>
        <v/>
      </c>
      <c r="I34" s="2" t="str">
        <f>IF(OR(FORM_TRAINING[[#This Row],[Tranning camp ?]]="No",FORM_TRAINING[[#This Row],[Tranning camp ?]]=""),"",COUNTIF(FORM_TRAINING[[#This Row],[Room (03/02)]:[Room (06/02)2]],"TWIN"))</f>
        <v/>
      </c>
      <c r="J34" s="2" t="str">
        <f>IF(OR(FORM_TRAINING[[#This Row],[Tranning camp ?]]="No",FORM_TRAINING[[#This Row],[Tranning camp ?]]=""),"",COUNTIF(FORM_TRAINING[[#This Row],[Room (03/02)]:[Room (06/02)2]],"ALONE IN TWIIN"))</f>
        <v/>
      </c>
      <c r="K34" s="2" t="str">
        <f>IF(OR(FORM_TRAINING[[#This Row],[Tranning camp ?]]="No",FORM_TRAINING[[#This Row],[Tranning camp ?]]=""),"",COUNTIF(FORM_TRAINING[[#This Row],[Room (03/02)]:[Room (06/02)2]],"TRIPLE"))</f>
        <v/>
      </c>
      <c r="L34" s="2" t="str">
        <f>IF(OR(FORM_TRAINING[[#This Row],[Tranning camp ?]]="No",FORM_TRAINING[[#This Row],[Tranning camp ?]]=""),"",COUNTIF(FORM_TRAINING[[#This Row],[Room (03/02)]:[Room (05/02)]],"QUADRUPLE"))</f>
        <v/>
      </c>
      <c r="M34" s="2" t="str">
        <f>IF(OR(FORM_TRAINING[[#This Row],[Tranning camp ?]]="No",FORM_TRAINING[[#This Row],[Tranning camp ?]]=""),"",COUNTIF(FORM_TRAINING[[#This Row],[Room (03/02)]:[Lunch (06/02)2]],"Yes"))</f>
        <v/>
      </c>
      <c r="N3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4" s="24" t="str">
        <f>IF(OR(FORM_TRAINING[[#This Row],[Tranning camp ?]]="No",FORM_TRAINING[[#This Row],[Tranning camp ?]]=""),"",SUM('4 - FORM TC'!AD34:AG34)+FORM_AMOUNT5[[#This Row],[Meals (T)]]*IF(FORM_AMOUNT5[[#This Row],[Hotel (T)]]="FORMULE 1",28,35)+IF(FORM_AMOUNT5[[#This Row],[Fees (T)]]="",,FORM_AMOUNT5[[#This Row],[Fees (T)]]))</f>
        <v/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2:36">
      <c r="B3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13" t="str">
        <f>IF(FORM_AMOUNT5[[#This Row],[ID]]="","",FORM_GEN[[#This Row],[Arrival date]])</f>
        <v/>
      </c>
      <c r="F35" s="13" t="str">
        <f>IF(FORM_AMOUNT5[[#This Row],[ID]]="","",FORM_GEN[[#This Row],[Departure date]])</f>
        <v/>
      </c>
      <c r="G35" s="2" t="str">
        <f>IF(OR(FORM_TRAINING[[#This Row],[Tranning camp ?]]="No",FORM_TRAINING[[#This Row],[Tranning camp ?]]=""),"",FORM_TRAINING[[#This Row],[Hotel]])</f>
        <v/>
      </c>
      <c r="H35" s="2" t="str">
        <f>IF(OR(FORM_TRAINING[[#This Row],[Tranning camp ?]]="No",FORM_TRAINING[[#This Row],[Tranning camp ?]]=""),"",COUNTIF(FORM_TRAINING[[#This Row],[Room (03/02)]:[Room (06/02)2]],"SINGLE"))</f>
        <v/>
      </c>
      <c r="I35" s="2" t="str">
        <f>IF(OR(FORM_TRAINING[[#This Row],[Tranning camp ?]]="No",FORM_TRAINING[[#This Row],[Tranning camp ?]]=""),"",COUNTIF(FORM_TRAINING[[#This Row],[Room (03/02)]:[Room (06/02)2]],"TWIN"))</f>
        <v/>
      </c>
      <c r="J35" s="2" t="str">
        <f>IF(OR(FORM_TRAINING[[#This Row],[Tranning camp ?]]="No",FORM_TRAINING[[#This Row],[Tranning camp ?]]=""),"",COUNTIF(FORM_TRAINING[[#This Row],[Room (03/02)]:[Room (06/02)2]],"ALONE IN TWIIN"))</f>
        <v/>
      </c>
      <c r="K35" s="2" t="str">
        <f>IF(OR(FORM_TRAINING[[#This Row],[Tranning camp ?]]="No",FORM_TRAINING[[#This Row],[Tranning camp ?]]=""),"",COUNTIF(FORM_TRAINING[[#This Row],[Room (03/02)]:[Room (06/02)2]],"TRIPLE"))</f>
        <v/>
      </c>
      <c r="L35" s="2" t="str">
        <f>IF(OR(FORM_TRAINING[[#This Row],[Tranning camp ?]]="No",FORM_TRAINING[[#This Row],[Tranning camp ?]]=""),"",COUNTIF(FORM_TRAINING[[#This Row],[Room (03/02)]:[Room (05/02)]],"QUADRUPLE"))</f>
        <v/>
      </c>
      <c r="M35" s="2" t="str">
        <f>IF(OR(FORM_TRAINING[[#This Row],[Tranning camp ?]]="No",FORM_TRAINING[[#This Row],[Tranning camp ?]]=""),"",COUNTIF(FORM_TRAINING[[#This Row],[Room (03/02)]:[Lunch (06/02)2]],"Yes"))</f>
        <v/>
      </c>
      <c r="N3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5" s="24" t="str">
        <f>IF(OR(FORM_TRAINING[[#This Row],[Tranning camp ?]]="No",FORM_TRAINING[[#This Row],[Tranning camp ?]]=""),"",SUM('4 - FORM TC'!AD35:AG35)+FORM_AMOUNT5[[#This Row],[Meals (T)]]*IF(FORM_AMOUNT5[[#This Row],[Hotel (T)]]="FORMULE 1",28,35)+IF(FORM_AMOUNT5[[#This Row],[Fees (T)]]="",,FORM_AMOUNT5[[#This Row],[Fees (T)]]))</f>
        <v/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2:36">
      <c r="B3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13" t="str">
        <f>IF(FORM_AMOUNT5[[#This Row],[ID]]="","",FORM_GEN[[#This Row],[Arrival date]])</f>
        <v/>
      </c>
      <c r="F36" s="13" t="str">
        <f>IF(FORM_AMOUNT5[[#This Row],[ID]]="","",FORM_GEN[[#This Row],[Departure date]])</f>
        <v/>
      </c>
      <c r="G36" s="2" t="str">
        <f>IF(OR(FORM_TRAINING[[#This Row],[Tranning camp ?]]="No",FORM_TRAINING[[#This Row],[Tranning camp ?]]=""),"",FORM_TRAINING[[#This Row],[Hotel]])</f>
        <v/>
      </c>
      <c r="H36" s="2" t="str">
        <f>IF(OR(FORM_TRAINING[[#This Row],[Tranning camp ?]]="No",FORM_TRAINING[[#This Row],[Tranning camp ?]]=""),"",COUNTIF(FORM_TRAINING[[#This Row],[Room (03/02)]:[Room (06/02)2]],"SINGLE"))</f>
        <v/>
      </c>
      <c r="I36" s="2" t="str">
        <f>IF(OR(FORM_TRAINING[[#This Row],[Tranning camp ?]]="No",FORM_TRAINING[[#This Row],[Tranning camp ?]]=""),"",COUNTIF(FORM_TRAINING[[#This Row],[Room (03/02)]:[Room (06/02)2]],"TWIN"))</f>
        <v/>
      </c>
      <c r="J36" s="2" t="str">
        <f>IF(OR(FORM_TRAINING[[#This Row],[Tranning camp ?]]="No",FORM_TRAINING[[#This Row],[Tranning camp ?]]=""),"",COUNTIF(FORM_TRAINING[[#This Row],[Room (03/02)]:[Room (06/02)2]],"ALONE IN TWIIN"))</f>
        <v/>
      </c>
      <c r="K36" s="2" t="str">
        <f>IF(OR(FORM_TRAINING[[#This Row],[Tranning camp ?]]="No",FORM_TRAINING[[#This Row],[Tranning camp ?]]=""),"",COUNTIF(FORM_TRAINING[[#This Row],[Room (03/02)]:[Room (06/02)2]],"TRIPLE"))</f>
        <v/>
      </c>
      <c r="L36" s="2" t="str">
        <f>IF(OR(FORM_TRAINING[[#This Row],[Tranning camp ?]]="No",FORM_TRAINING[[#This Row],[Tranning camp ?]]=""),"",COUNTIF(FORM_TRAINING[[#This Row],[Room (03/02)]:[Room (05/02)]],"QUADRUPLE"))</f>
        <v/>
      </c>
      <c r="M36" s="2" t="str">
        <f>IF(OR(FORM_TRAINING[[#This Row],[Tranning camp ?]]="No",FORM_TRAINING[[#This Row],[Tranning camp ?]]=""),"",COUNTIF(FORM_TRAINING[[#This Row],[Room (03/02)]:[Lunch (06/02)2]],"Yes"))</f>
        <v/>
      </c>
      <c r="N3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6" s="24" t="str">
        <f>IF(OR(FORM_TRAINING[[#This Row],[Tranning camp ?]]="No",FORM_TRAINING[[#This Row],[Tranning camp ?]]=""),"",SUM('4 - FORM TC'!AD36:AG36)+FORM_AMOUNT5[[#This Row],[Meals (T)]]*IF(FORM_AMOUNT5[[#This Row],[Hotel (T)]]="FORMULE 1",28,35)+IF(FORM_AMOUNT5[[#This Row],[Fees (T)]]="",,FORM_AMOUNT5[[#This Row],[Fees (T)]]))</f>
        <v/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2:36">
      <c r="B3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13" t="str">
        <f>IF(FORM_AMOUNT5[[#This Row],[ID]]="","",FORM_GEN[[#This Row],[Arrival date]])</f>
        <v/>
      </c>
      <c r="F37" s="13" t="str">
        <f>IF(FORM_AMOUNT5[[#This Row],[ID]]="","",FORM_GEN[[#This Row],[Departure date]])</f>
        <v/>
      </c>
      <c r="G37" s="2" t="str">
        <f>IF(OR(FORM_TRAINING[[#This Row],[Tranning camp ?]]="No",FORM_TRAINING[[#This Row],[Tranning camp ?]]=""),"",FORM_TRAINING[[#This Row],[Hotel]])</f>
        <v/>
      </c>
      <c r="H37" s="2" t="str">
        <f>IF(OR(FORM_TRAINING[[#This Row],[Tranning camp ?]]="No",FORM_TRAINING[[#This Row],[Tranning camp ?]]=""),"",COUNTIF(FORM_TRAINING[[#This Row],[Room (03/02)]:[Room (06/02)2]],"SINGLE"))</f>
        <v/>
      </c>
      <c r="I37" s="2" t="str">
        <f>IF(OR(FORM_TRAINING[[#This Row],[Tranning camp ?]]="No",FORM_TRAINING[[#This Row],[Tranning camp ?]]=""),"",COUNTIF(FORM_TRAINING[[#This Row],[Room (03/02)]:[Room (06/02)2]],"TWIN"))</f>
        <v/>
      </c>
      <c r="J37" s="2" t="str">
        <f>IF(OR(FORM_TRAINING[[#This Row],[Tranning camp ?]]="No",FORM_TRAINING[[#This Row],[Tranning camp ?]]=""),"",COUNTIF(FORM_TRAINING[[#This Row],[Room (03/02)]:[Room (06/02)2]],"ALONE IN TWIIN"))</f>
        <v/>
      </c>
      <c r="K37" s="2" t="str">
        <f>IF(OR(FORM_TRAINING[[#This Row],[Tranning camp ?]]="No",FORM_TRAINING[[#This Row],[Tranning camp ?]]=""),"",COUNTIF(FORM_TRAINING[[#This Row],[Room (03/02)]:[Room (06/02)2]],"TRIPLE"))</f>
        <v/>
      </c>
      <c r="L37" s="2" t="str">
        <f>IF(OR(FORM_TRAINING[[#This Row],[Tranning camp ?]]="No",FORM_TRAINING[[#This Row],[Tranning camp ?]]=""),"",COUNTIF(FORM_TRAINING[[#This Row],[Room (03/02)]:[Room (05/02)]],"QUADRUPLE"))</f>
        <v/>
      </c>
      <c r="M37" s="2" t="str">
        <f>IF(OR(FORM_TRAINING[[#This Row],[Tranning camp ?]]="No",FORM_TRAINING[[#This Row],[Tranning camp ?]]=""),"",COUNTIF(FORM_TRAINING[[#This Row],[Room (03/02)]:[Lunch (06/02)2]],"Yes"))</f>
        <v/>
      </c>
      <c r="N3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7" s="24" t="str">
        <f>IF(OR(FORM_TRAINING[[#This Row],[Tranning camp ?]]="No",FORM_TRAINING[[#This Row],[Tranning camp ?]]=""),"",SUM('4 - FORM TC'!AD37:AG37)+FORM_AMOUNT5[[#This Row],[Meals (T)]]*IF(FORM_AMOUNT5[[#This Row],[Hotel (T)]]="FORMULE 1",28,35)+IF(FORM_AMOUNT5[[#This Row],[Fees (T)]]="",,FORM_AMOUNT5[[#This Row],[Fees (T)]]))</f>
        <v/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2:36">
      <c r="B3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13" t="str">
        <f>IF(FORM_AMOUNT5[[#This Row],[ID]]="","",FORM_GEN[[#This Row],[Arrival date]])</f>
        <v/>
      </c>
      <c r="F38" s="13" t="str">
        <f>IF(FORM_AMOUNT5[[#This Row],[ID]]="","",FORM_GEN[[#This Row],[Departure date]])</f>
        <v/>
      </c>
      <c r="G38" s="2" t="str">
        <f>IF(OR(FORM_TRAINING[[#This Row],[Tranning camp ?]]="No",FORM_TRAINING[[#This Row],[Tranning camp ?]]=""),"",FORM_TRAINING[[#This Row],[Hotel]])</f>
        <v/>
      </c>
      <c r="H38" s="2" t="str">
        <f>IF(OR(FORM_TRAINING[[#This Row],[Tranning camp ?]]="No",FORM_TRAINING[[#This Row],[Tranning camp ?]]=""),"",COUNTIF(FORM_TRAINING[[#This Row],[Room (03/02)]:[Room (06/02)2]],"SINGLE"))</f>
        <v/>
      </c>
      <c r="I38" s="2" t="str">
        <f>IF(OR(FORM_TRAINING[[#This Row],[Tranning camp ?]]="No",FORM_TRAINING[[#This Row],[Tranning camp ?]]=""),"",COUNTIF(FORM_TRAINING[[#This Row],[Room (03/02)]:[Room (06/02)2]],"TWIN"))</f>
        <v/>
      </c>
      <c r="J38" s="2" t="str">
        <f>IF(OR(FORM_TRAINING[[#This Row],[Tranning camp ?]]="No",FORM_TRAINING[[#This Row],[Tranning camp ?]]=""),"",COUNTIF(FORM_TRAINING[[#This Row],[Room (03/02)]:[Room (06/02)2]],"ALONE IN TWIIN"))</f>
        <v/>
      </c>
      <c r="K38" s="2" t="str">
        <f>IF(OR(FORM_TRAINING[[#This Row],[Tranning camp ?]]="No",FORM_TRAINING[[#This Row],[Tranning camp ?]]=""),"",COUNTIF(FORM_TRAINING[[#This Row],[Room (03/02)]:[Room (06/02)2]],"TRIPLE"))</f>
        <v/>
      </c>
      <c r="L38" s="2" t="str">
        <f>IF(OR(FORM_TRAINING[[#This Row],[Tranning camp ?]]="No",FORM_TRAINING[[#This Row],[Tranning camp ?]]=""),"",COUNTIF(FORM_TRAINING[[#This Row],[Room (03/02)]:[Room (05/02)]],"QUADRUPLE"))</f>
        <v/>
      </c>
      <c r="M38" s="2" t="str">
        <f>IF(OR(FORM_TRAINING[[#This Row],[Tranning camp ?]]="No",FORM_TRAINING[[#This Row],[Tranning camp ?]]=""),"",COUNTIF(FORM_TRAINING[[#This Row],[Room (03/02)]:[Lunch (06/02)2]],"Yes"))</f>
        <v/>
      </c>
      <c r="N3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8" s="24" t="str">
        <f>IF(OR(FORM_TRAINING[[#This Row],[Tranning camp ?]]="No",FORM_TRAINING[[#This Row],[Tranning camp ?]]=""),"",SUM('4 - FORM TC'!AD38:AG38)+FORM_AMOUNT5[[#This Row],[Meals (T)]]*IF(FORM_AMOUNT5[[#This Row],[Hotel (T)]]="FORMULE 1",28,35)+IF(FORM_AMOUNT5[[#This Row],[Fees (T)]]="",,FORM_AMOUNT5[[#This Row],[Fees (T)]]))</f>
        <v/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2:36">
      <c r="B3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13" t="str">
        <f>IF(FORM_AMOUNT5[[#This Row],[ID]]="","",FORM_GEN[[#This Row],[Arrival date]])</f>
        <v/>
      </c>
      <c r="F39" s="13" t="str">
        <f>IF(FORM_AMOUNT5[[#This Row],[ID]]="","",FORM_GEN[[#This Row],[Departure date]])</f>
        <v/>
      </c>
      <c r="G39" s="2" t="str">
        <f>IF(OR(FORM_TRAINING[[#This Row],[Tranning camp ?]]="No",FORM_TRAINING[[#This Row],[Tranning camp ?]]=""),"",FORM_TRAINING[[#This Row],[Hotel]])</f>
        <v/>
      </c>
      <c r="H39" s="2" t="str">
        <f>IF(OR(FORM_TRAINING[[#This Row],[Tranning camp ?]]="No",FORM_TRAINING[[#This Row],[Tranning camp ?]]=""),"",COUNTIF(FORM_TRAINING[[#This Row],[Room (03/02)]:[Room (06/02)2]],"SINGLE"))</f>
        <v/>
      </c>
      <c r="I39" s="2" t="str">
        <f>IF(OR(FORM_TRAINING[[#This Row],[Tranning camp ?]]="No",FORM_TRAINING[[#This Row],[Tranning camp ?]]=""),"",COUNTIF(FORM_TRAINING[[#This Row],[Room (03/02)]:[Room (06/02)2]],"TWIN"))</f>
        <v/>
      </c>
      <c r="J39" s="2" t="str">
        <f>IF(OR(FORM_TRAINING[[#This Row],[Tranning camp ?]]="No",FORM_TRAINING[[#This Row],[Tranning camp ?]]=""),"",COUNTIF(FORM_TRAINING[[#This Row],[Room (03/02)]:[Room (06/02)2]],"ALONE IN TWIIN"))</f>
        <v/>
      </c>
      <c r="K39" s="2" t="str">
        <f>IF(OR(FORM_TRAINING[[#This Row],[Tranning camp ?]]="No",FORM_TRAINING[[#This Row],[Tranning camp ?]]=""),"",COUNTIF(FORM_TRAINING[[#This Row],[Room (03/02)]:[Room (06/02)2]],"TRIPLE"))</f>
        <v/>
      </c>
      <c r="L39" s="2" t="str">
        <f>IF(OR(FORM_TRAINING[[#This Row],[Tranning camp ?]]="No",FORM_TRAINING[[#This Row],[Tranning camp ?]]=""),"",COUNTIF(FORM_TRAINING[[#This Row],[Room (03/02)]:[Room (05/02)]],"QUADRUPLE"))</f>
        <v/>
      </c>
      <c r="M39" s="2" t="str">
        <f>IF(OR(FORM_TRAINING[[#This Row],[Tranning camp ?]]="No",FORM_TRAINING[[#This Row],[Tranning camp ?]]=""),"",COUNTIF(FORM_TRAINING[[#This Row],[Room (03/02)]:[Lunch (06/02)2]],"Yes"))</f>
        <v/>
      </c>
      <c r="N3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9" s="24" t="str">
        <f>IF(OR(FORM_TRAINING[[#This Row],[Tranning camp ?]]="No",FORM_TRAINING[[#This Row],[Tranning camp ?]]=""),"",SUM('4 - FORM TC'!AD39:AG39)+FORM_AMOUNT5[[#This Row],[Meals (T)]]*IF(FORM_AMOUNT5[[#This Row],[Hotel (T)]]="FORMULE 1",28,35)+IF(FORM_AMOUNT5[[#This Row],[Fees (T)]]="",,FORM_AMOUNT5[[#This Row],[Fees (T)]]))</f>
        <v/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2:36">
      <c r="B4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13" t="str">
        <f>IF(FORM_AMOUNT5[[#This Row],[ID]]="","",FORM_GEN[[#This Row],[Arrival date]])</f>
        <v/>
      </c>
      <c r="F40" s="13" t="str">
        <f>IF(FORM_AMOUNT5[[#This Row],[ID]]="","",FORM_GEN[[#This Row],[Departure date]])</f>
        <v/>
      </c>
      <c r="G40" s="2" t="str">
        <f>IF(OR(FORM_TRAINING[[#This Row],[Tranning camp ?]]="No",FORM_TRAINING[[#This Row],[Tranning camp ?]]=""),"",FORM_TRAINING[[#This Row],[Hotel]])</f>
        <v/>
      </c>
      <c r="H40" s="2" t="str">
        <f>IF(OR(FORM_TRAINING[[#This Row],[Tranning camp ?]]="No",FORM_TRAINING[[#This Row],[Tranning camp ?]]=""),"",COUNTIF(FORM_TRAINING[[#This Row],[Room (03/02)]:[Room (06/02)2]],"SINGLE"))</f>
        <v/>
      </c>
      <c r="I40" s="2" t="str">
        <f>IF(OR(FORM_TRAINING[[#This Row],[Tranning camp ?]]="No",FORM_TRAINING[[#This Row],[Tranning camp ?]]=""),"",COUNTIF(FORM_TRAINING[[#This Row],[Room (03/02)]:[Room (06/02)2]],"TWIN"))</f>
        <v/>
      </c>
      <c r="J40" s="2" t="str">
        <f>IF(OR(FORM_TRAINING[[#This Row],[Tranning camp ?]]="No",FORM_TRAINING[[#This Row],[Tranning camp ?]]=""),"",COUNTIF(FORM_TRAINING[[#This Row],[Room (03/02)]:[Room (06/02)2]],"ALONE IN TWIIN"))</f>
        <v/>
      </c>
      <c r="K40" s="2" t="str">
        <f>IF(OR(FORM_TRAINING[[#This Row],[Tranning camp ?]]="No",FORM_TRAINING[[#This Row],[Tranning camp ?]]=""),"",COUNTIF(FORM_TRAINING[[#This Row],[Room (03/02)]:[Room (06/02)2]],"TRIPLE"))</f>
        <v/>
      </c>
      <c r="L40" s="2" t="str">
        <f>IF(OR(FORM_TRAINING[[#This Row],[Tranning camp ?]]="No",FORM_TRAINING[[#This Row],[Tranning camp ?]]=""),"",COUNTIF(FORM_TRAINING[[#This Row],[Room (03/02)]:[Room (05/02)]],"QUADRUPLE"))</f>
        <v/>
      </c>
      <c r="M40" s="2" t="str">
        <f>IF(OR(FORM_TRAINING[[#This Row],[Tranning camp ?]]="No",FORM_TRAINING[[#This Row],[Tranning camp ?]]=""),"",COUNTIF(FORM_TRAINING[[#This Row],[Room (03/02)]:[Lunch (06/02)2]],"Yes"))</f>
        <v/>
      </c>
      <c r="N4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0" s="24" t="str">
        <f>IF(OR(FORM_TRAINING[[#This Row],[Tranning camp ?]]="No",FORM_TRAINING[[#This Row],[Tranning camp ?]]=""),"",SUM('4 - FORM TC'!AD40:AG40)+FORM_AMOUNT5[[#This Row],[Meals (T)]]*IF(FORM_AMOUNT5[[#This Row],[Hotel (T)]]="FORMULE 1",28,35)+IF(FORM_AMOUNT5[[#This Row],[Fees (T)]]="",,FORM_AMOUNT5[[#This Row],[Fees (T)]]))</f>
        <v/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2:36">
      <c r="B4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13" t="str">
        <f>IF(FORM_AMOUNT5[[#This Row],[ID]]="","",FORM_GEN[[#This Row],[Arrival date]])</f>
        <v/>
      </c>
      <c r="F41" s="13" t="str">
        <f>IF(FORM_AMOUNT5[[#This Row],[ID]]="","",FORM_GEN[[#This Row],[Departure date]])</f>
        <v/>
      </c>
      <c r="G41" s="2" t="str">
        <f>IF(OR(FORM_TRAINING[[#This Row],[Tranning camp ?]]="No",FORM_TRAINING[[#This Row],[Tranning camp ?]]=""),"",FORM_TRAINING[[#This Row],[Hotel]])</f>
        <v/>
      </c>
      <c r="H41" s="2" t="str">
        <f>IF(OR(FORM_TRAINING[[#This Row],[Tranning camp ?]]="No",FORM_TRAINING[[#This Row],[Tranning camp ?]]=""),"",COUNTIF(FORM_TRAINING[[#This Row],[Room (03/02)]:[Room (06/02)2]],"SINGLE"))</f>
        <v/>
      </c>
      <c r="I41" s="2" t="str">
        <f>IF(OR(FORM_TRAINING[[#This Row],[Tranning camp ?]]="No",FORM_TRAINING[[#This Row],[Tranning camp ?]]=""),"",COUNTIF(FORM_TRAINING[[#This Row],[Room (03/02)]:[Room (06/02)2]],"TWIN"))</f>
        <v/>
      </c>
      <c r="J41" s="2" t="str">
        <f>IF(OR(FORM_TRAINING[[#This Row],[Tranning camp ?]]="No",FORM_TRAINING[[#This Row],[Tranning camp ?]]=""),"",COUNTIF(FORM_TRAINING[[#This Row],[Room (03/02)]:[Room (06/02)2]],"ALONE IN TWIIN"))</f>
        <v/>
      </c>
      <c r="K41" s="2" t="str">
        <f>IF(OR(FORM_TRAINING[[#This Row],[Tranning camp ?]]="No",FORM_TRAINING[[#This Row],[Tranning camp ?]]=""),"",COUNTIF(FORM_TRAINING[[#This Row],[Room (03/02)]:[Room (06/02)2]],"TRIPLE"))</f>
        <v/>
      </c>
      <c r="L41" s="2" t="str">
        <f>IF(OR(FORM_TRAINING[[#This Row],[Tranning camp ?]]="No",FORM_TRAINING[[#This Row],[Tranning camp ?]]=""),"",COUNTIF(FORM_TRAINING[[#This Row],[Room (03/02)]:[Room (05/02)]],"QUADRUPLE"))</f>
        <v/>
      </c>
      <c r="M41" s="2" t="str">
        <f>IF(OR(FORM_TRAINING[[#This Row],[Tranning camp ?]]="No",FORM_TRAINING[[#This Row],[Tranning camp ?]]=""),"",COUNTIF(FORM_TRAINING[[#This Row],[Room (03/02)]:[Lunch (06/02)2]],"Yes"))</f>
        <v/>
      </c>
      <c r="N4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1" s="24" t="str">
        <f>IF(OR(FORM_TRAINING[[#This Row],[Tranning camp ?]]="No",FORM_TRAINING[[#This Row],[Tranning camp ?]]=""),"",SUM('4 - FORM TC'!AD41:AG41)+FORM_AMOUNT5[[#This Row],[Meals (T)]]*IF(FORM_AMOUNT5[[#This Row],[Hotel (T)]]="FORMULE 1",28,35)+IF(FORM_AMOUNT5[[#This Row],[Fees (T)]]="",,FORM_AMOUNT5[[#This Row],[Fees (T)]]))</f>
        <v/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2:36">
      <c r="B4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13" t="str">
        <f>IF(FORM_AMOUNT5[[#This Row],[ID]]="","",FORM_GEN[[#This Row],[Arrival date]])</f>
        <v/>
      </c>
      <c r="F42" s="13" t="str">
        <f>IF(FORM_AMOUNT5[[#This Row],[ID]]="","",FORM_GEN[[#This Row],[Departure date]])</f>
        <v/>
      </c>
      <c r="G42" s="2" t="str">
        <f>IF(OR(FORM_TRAINING[[#This Row],[Tranning camp ?]]="No",FORM_TRAINING[[#This Row],[Tranning camp ?]]=""),"",FORM_TRAINING[[#This Row],[Hotel]])</f>
        <v/>
      </c>
      <c r="H42" s="2" t="str">
        <f>IF(OR(FORM_TRAINING[[#This Row],[Tranning camp ?]]="No",FORM_TRAINING[[#This Row],[Tranning camp ?]]=""),"",COUNTIF(FORM_TRAINING[[#This Row],[Room (03/02)]:[Room (06/02)2]],"SINGLE"))</f>
        <v/>
      </c>
      <c r="I42" s="2" t="str">
        <f>IF(OR(FORM_TRAINING[[#This Row],[Tranning camp ?]]="No",FORM_TRAINING[[#This Row],[Tranning camp ?]]=""),"",COUNTIF(FORM_TRAINING[[#This Row],[Room (03/02)]:[Room (06/02)2]],"TWIN"))</f>
        <v/>
      </c>
      <c r="J42" s="2" t="str">
        <f>IF(OR(FORM_TRAINING[[#This Row],[Tranning camp ?]]="No",FORM_TRAINING[[#This Row],[Tranning camp ?]]=""),"",COUNTIF(FORM_TRAINING[[#This Row],[Room (03/02)]:[Room (06/02)2]],"ALONE IN TWIIN"))</f>
        <v/>
      </c>
      <c r="K42" s="2" t="str">
        <f>IF(OR(FORM_TRAINING[[#This Row],[Tranning camp ?]]="No",FORM_TRAINING[[#This Row],[Tranning camp ?]]=""),"",COUNTIF(FORM_TRAINING[[#This Row],[Room (03/02)]:[Room (06/02)2]],"TRIPLE"))</f>
        <v/>
      </c>
      <c r="L42" s="2" t="str">
        <f>IF(OR(FORM_TRAINING[[#This Row],[Tranning camp ?]]="No",FORM_TRAINING[[#This Row],[Tranning camp ?]]=""),"",COUNTIF(FORM_TRAINING[[#This Row],[Room (03/02)]:[Room (05/02)]],"QUADRUPLE"))</f>
        <v/>
      </c>
      <c r="M42" s="2" t="str">
        <f>IF(OR(FORM_TRAINING[[#This Row],[Tranning camp ?]]="No",FORM_TRAINING[[#This Row],[Tranning camp ?]]=""),"",COUNTIF(FORM_TRAINING[[#This Row],[Room (03/02)]:[Lunch (06/02)2]],"Yes"))</f>
        <v/>
      </c>
      <c r="N4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2" s="24" t="str">
        <f>IF(OR(FORM_TRAINING[[#This Row],[Tranning camp ?]]="No",FORM_TRAINING[[#This Row],[Tranning camp ?]]=""),"",SUM('4 - FORM TC'!AD42:AG42)+FORM_AMOUNT5[[#This Row],[Meals (T)]]*IF(FORM_AMOUNT5[[#This Row],[Hotel (T)]]="FORMULE 1",28,35)+IF(FORM_AMOUNT5[[#This Row],[Fees (T)]]="",,FORM_AMOUNT5[[#This Row],[Fees (T)]]))</f>
        <v/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2:36">
      <c r="B4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13" t="str">
        <f>IF(FORM_AMOUNT5[[#This Row],[ID]]="","",FORM_GEN[[#This Row],[Arrival date]])</f>
        <v/>
      </c>
      <c r="F43" s="13" t="str">
        <f>IF(FORM_AMOUNT5[[#This Row],[ID]]="","",FORM_GEN[[#This Row],[Departure date]])</f>
        <v/>
      </c>
      <c r="G43" s="2" t="str">
        <f>IF(OR(FORM_TRAINING[[#This Row],[Tranning camp ?]]="No",FORM_TRAINING[[#This Row],[Tranning camp ?]]=""),"",FORM_TRAINING[[#This Row],[Hotel]])</f>
        <v/>
      </c>
      <c r="H43" s="2" t="str">
        <f>IF(OR(FORM_TRAINING[[#This Row],[Tranning camp ?]]="No",FORM_TRAINING[[#This Row],[Tranning camp ?]]=""),"",COUNTIF(FORM_TRAINING[[#This Row],[Room (03/02)]:[Room (06/02)2]],"SINGLE"))</f>
        <v/>
      </c>
      <c r="I43" s="2" t="str">
        <f>IF(OR(FORM_TRAINING[[#This Row],[Tranning camp ?]]="No",FORM_TRAINING[[#This Row],[Tranning camp ?]]=""),"",COUNTIF(FORM_TRAINING[[#This Row],[Room (03/02)]:[Room (06/02)2]],"TWIN"))</f>
        <v/>
      </c>
      <c r="J43" s="2" t="str">
        <f>IF(OR(FORM_TRAINING[[#This Row],[Tranning camp ?]]="No",FORM_TRAINING[[#This Row],[Tranning camp ?]]=""),"",COUNTIF(FORM_TRAINING[[#This Row],[Room (03/02)]:[Room (06/02)2]],"ALONE IN TWIIN"))</f>
        <v/>
      </c>
      <c r="K43" s="2" t="str">
        <f>IF(OR(FORM_TRAINING[[#This Row],[Tranning camp ?]]="No",FORM_TRAINING[[#This Row],[Tranning camp ?]]=""),"",COUNTIF(FORM_TRAINING[[#This Row],[Room (03/02)]:[Room (06/02)2]],"TRIPLE"))</f>
        <v/>
      </c>
      <c r="L43" s="2" t="str">
        <f>IF(OR(FORM_TRAINING[[#This Row],[Tranning camp ?]]="No",FORM_TRAINING[[#This Row],[Tranning camp ?]]=""),"",COUNTIF(FORM_TRAINING[[#This Row],[Room (03/02)]:[Room (05/02)]],"QUADRUPLE"))</f>
        <v/>
      </c>
      <c r="M43" s="2" t="str">
        <f>IF(OR(FORM_TRAINING[[#This Row],[Tranning camp ?]]="No",FORM_TRAINING[[#This Row],[Tranning camp ?]]=""),"",COUNTIF(FORM_TRAINING[[#This Row],[Room (03/02)]:[Lunch (06/02)2]],"Yes"))</f>
        <v/>
      </c>
      <c r="N4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3" s="24" t="str">
        <f>IF(OR(FORM_TRAINING[[#This Row],[Tranning camp ?]]="No",FORM_TRAINING[[#This Row],[Tranning camp ?]]=""),"",SUM('4 - FORM TC'!AD43:AG43)+FORM_AMOUNT5[[#This Row],[Meals (T)]]*IF(FORM_AMOUNT5[[#This Row],[Hotel (T)]]="FORMULE 1",28,35)+IF(FORM_AMOUNT5[[#This Row],[Fees (T)]]="",,FORM_AMOUNT5[[#This Row],[Fees (T)]]))</f>
        <v/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2:36">
      <c r="B4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13" t="str">
        <f>IF(FORM_AMOUNT5[[#This Row],[ID]]="","",FORM_GEN[[#This Row],[Arrival date]])</f>
        <v/>
      </c>
      <c r="F44" s="13" t="str">
        <f>IF(FORM_AMOUNT5[[#This Row],[ID]]="","",FORM_GEN[[#This Row],[Departure date]])</f>
        <v/>
      </c>
      <c r="G44" s="2" t="str">
        <f>IF(OR(FORM_TRAINING[[#This Row],[Tranning camp ?]]="No",FORM_TRAINING[[#This Row],[Tranning camp ?]]=""),"",FORM_TRAINING[[#This Row],[Hotel]])</f>
        <v/>
      </c>
      <c r="H44" s="2" t="str">
        <f>IF(OR(FORM_TRAINING[[#This Row],[Tranning camp ?]]="No",FORM_TRAINING[[#This Row],[Tranning camp ?]]=""),"",COUNTIF(FORM_TRAINING[[#This Row],[Room (03/02)]:[Room (06/02)2]],"SINGLE"))</f>
        <v/>
      </c>
      <c r="I44" s="2" t="str">
        <f>IF(OR(FORM_TRAINING[[#This Row],[Tranning camp ?]]="No",FORM_TRAINING[[#This Row],[Tranning camp ?]]=""),"",COUNTIF(FORM_TRAINING[[#This Row],[Room (03/02)]:[Room (06/02)2]],"TWIN"))</f>
        <v/>
      </c>
      <c r="J44" s="2" t="str">
        <f>IF(OR(FORM_TRAINING[[#This Row],[Tranning camp ?]]="No",FORM_TRAINING[[#This Row],[Tranning camp ?]]=""),"",COUNTIF(FORM_TRAINING[[#This Row],[Room (03/02)]:[Room (06/02)2]],"ALONE IN TWIIN"))</f>
        <v/>
      </c>
      <c r="K44" s="2" t="str">
        <f>IF(OR(FORM_TRAINING[[#This Row],[Tranning camp ?]]="No",FORM_TRAINING[[#This Row],[Tranning camp ?]]=""),"",COUNTIF(FORM_TRAINING[[#This Row],[Room (03/02)]:[Room (06/02)2]],"TRIPLE"))</f>
        <v/>
      </c>
      <c r="L44" s="2" t="str">
        <f>IF(OR(FORM_TRAINING[[#This Row],[Tranning camp ?]]="No",FORM_TRAINING[[#This Row],[Tranning camp ?]]=""),"",COUNTIF(FORM_TRAINING[[#This Row],[Room (03/02)]:[Room (05/02)]],"QUADRUPLE"))</f>
        <v/>
      </c>
      <c r="M44" s="2" t="str">
        <f>IF(OR(FORM_TRAINING[[#This Row],[Tranning camp ?]]="No",FORM_TRAINING[[#This Row],[Tranning camp ?]]=""),"",COUNTIF(FORM_TRAINING[[#This Row],[Room (03/02)]:[Lunch (06/02)2]],"Yes"))</f>
        <v/>
      </c>
      <c r="N4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4" s="24" t="str">
        <f>IF(OR(FORM_TRAINING[[#This Row],[Tranning camp ?]]="No",FORM_TRAINING[[#This Row],[Tranning camp ?]]=""),"",SUM('4 - FORM TC'!AD44:AG44)+FORM_AMOUNT5[[#This Row],[Meals (T)]]*IF(FORM_AMOUNT5[[#This Row],[Hotel (T)]]="FORMULE 1",28,35)+IF(FORM_AMOUNT5[[#This Row],[Fees (T)]]="",,FORM_AMOUNT5[[#This Row],[Fees (T)]]))</f>
        <v/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2:36">
      <c r="B4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13" t="str">
        <f>IF(FORM_AMOUNT5[[#This Row],[ID]]="","",FORM_GEN[[#This Row],[Arrival date]])</f>
        <v/>
      </c>
      <c r="F45" s="13" t="str">
        <f>IF(FORM_AMOUNT5[[#This Row],[ID]]="","",FORM_GEN[[#This Row],[Departure date]])</f>
        <v/>
      </c>
      <c r="G45" s="2" t="str">
        <f>IF(OR(FORM_TRAINING[[#This Row],[Tranning camp ?]]="No",FORM_TRAINING[[#This Row],[Tranning camp ?]]=""),"",FORM_TRAINING[[#This Row],[Hotel]])</f>
        <v/>
      </c>
      <c r="H45" s="2" t="str">
        <f>IF(OR(FORM_TRAINING[[#This Row],[Tranning camp ?]]="No",FORM_TRAINING[[#This Row],[Tranning camp ?]]=""),"",COUNTIF(FORM_TRAINING[[#This Row],[Room (03/02)]:[Room (06/02)2]],"SINGLE"))</f>
        <v/>
      </c>
      <c r="I45" s="2" t="str">
        <f>IF(OR(FORM_TRAINING[[#This Row],[Tranning camp ?]]="No",FORM_TRAINING[[#This Row],[Tranning camp ?]]=""),"",COUNTIF(FORM_TRAINING[[#This Row],[Room (03/02)]:[Room (06/02)2]],"TWIN"))</f>
        <v/>
      </c>
      <c r="J45" s="2" t="str">
        <f>IF(OR(FORM_TRAINING[[#This Row],[Tranning camp ?]]="No",FORM_TRAINING[[#This Row],[Tranning camp ?]]=""),"",COUNTIF(FORM_TRAINING[[#This Row],[Room (03/02)]:[Room (06/02)2]],"ALONE IN TWIIN"))</f>
        <v/>
      </c>
      <c r="K45" s="2" t="str">
        <f>IF(OR(FORM_TRAINING[[#This Row],[Tranning camp ?]]="No",FORM_TRAINING[[#This Row],[Tranning camp ?]]=""),"",COUNTIF(FORM_TRAINING[[#This Row],[Room (03/02)]:[Room (06/02)2]],"TRIPLE"))</f>
        <v/>
      </c>
      <c r="L45" s="2" t="str">
        <f>IF(OR(FORM_TRAINING[[#This Row],[Tranning camp ?]]="No",FORM_TRAINING[[#This Row],[Tranning camp ?]]=""),"",COUNTIF(FORM_TRAINING[[#This Row],[Room (03/02)]:[Room (05/02)]],"QUADRUPLE"))</f>
        <v/>
      </c>
      <c r="M45" s="2" t="str">
        <f>IF(OR(FORM_TRAINING[[#This Row],[Tranning camp ?]]="No",FORM_TRAINING[[#This Row],[Tranning camp ?]]=""),"",COUNTIF(FORM_TRAINING[[#This Row],[Room (03/02)]:[Lunch (06/02)2]],"Yes"))</f>
        <v/>
      </c>
      <c r="N4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5" s="24" t="str">
        <f>IF(OR(FORM_TRAINING[[#This Row],[Tranning camp ?]]="No",FORM_TRAINING[[#This Row],[Tranning camp ?]]=""),"",SUM('4 - FORM TC'!AD45:AG45)+FORM_AMOUNT5[[#This Row],[Meals (T)]]*IF(FORM_AMOUNT5[[#This Row],[Hotel (T)]]="FORMULE 1",28,35)+IF(FORM_AMOUNT5[[#This Row],[Fees (T)]]="",,FORM_AMOUNT5[[#This Row],[Fees (T)]]))</f>
        <v/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2:36">
      <c r="B4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13" t="str">
        <f>IF(FORM_AMOUNT5[[#This Row],[ID]]="","",FORM_GEN[[#This Row],[Arrival date]])</f>
        <v/>
      </c>
      <c r="F46" s="13" t="str">
        <f>IF(FORM_AMOUNT5[[#This Row],[ID]]="","",FORM_GEN[[#This Row],[Departure date]])</f>
        <v/>
      </c>
      <c r="G46" s="2" t="str">
        <f>IF(OR(FORM_TRAINING[[#This Row],[Tranning camp ?]]="No",FORM_TRAINING[[#This Row],[Tranning camp ?]]=""),"",FORM_TRAINING[[#This Row],[Hotel]])</f>
        <v/>
      </c>
      <c r="H46" s="2" t="str">
        <f>IF(OR(FORM_TRAINING[[#This Row],[Tranning camp ?]]="No",FORM_TRAINING[[#This Row],[Tranning camp ?]]=""),"",COUNTIF(FORM_TRAINING[[#This Row],[Room (03/02)]:[Room (06/02)2]],"SINGLE"))</f>
        <v/>
      </c>
      <c r="I46" s="2" t="str">
        <f>IF(OR(FORM_TRAINING[[#This Row],[Tranning camp ?]]="No",FORM_TRAINING[[#This Row],[Tranning camp ?]]=""),"",COUNTIF(FORM_TRAINING[[#This Row],[Room (03/02)]:[Room (06/02)2]],"TWIN"))</f>
        <v/>
      </c>
      <c r="J46" s="2" t="str">
        <f>IF(OR(FORM_TRAINING[[#This Row],[Tranning camp ?]]="No",FORM_TRAINING[[#This Row],[Tranning camp ?]]=""),"",COUNTIF(FORM_TRAINING[[#This Row],[Room (03/02)]:[Room (06/02)2]],"ALONE IN TWIIN"))</f>
        <v/>
      </c>
      <c r="K46" s="2" t="str">
        <f>IF(OR(FORM_TRAINING[[#This Row],[Tranning camp ?]]="No",FORM_TRAINING[[#This Row],[Tranning camp ?]]=""),"",COUNTIF(FORM_TRAINING[[#This Row],[Room (03/02)]:[Room (06/02)2]],"TRIPLE"))</f>
        <v/>
      </c>
      <c r="L46" s="2" t="str">
        <f>IF(OR(FORM_TRAINING[[#This Row],[Tranning camp ?]]="No",FORM_TRAINING[[#This Row],[Tranning camp ?]]=""),"",COUNTIF(FORM_TRAINING[[#This Row],[Room (03/02)]:[Room (05/02)]],"QUADRUPLE"))</f>
        <v/>
      </c>
      <c r="M46" s="2" t="str">
        <f>IF(OR(FORM_TRAINING[[#This Row],[Tranning camp ?]]="No",FORM_TRAINING[[#This Row],[Tranning camp ?]]=""),"",COUNTIF(FORM_TRAINING[[#This Row],[Room (03/02)]:[Lunch (06/02)2]],"Yes"))</f>
        <v/>
      </c>
      <c r="N4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6" s="24" t="str">
        <f>IF(OR(FORM_TRAINING[[#This Row],[Tranning camp ?]]="No",FORM_TRAINING[[#This Row],[Tranning camp ?]]=""),"",SUM('4 - FORM TC'!AD46:AG46)+FORM_AMOUNT5[[#This Row],[Meals (T)]]*IF(FORM_AMOUNT5[[#This Row],[Hotel (T)]]="FORMULE 1",28,35)+IF(FORM_AMOUNT5[[#This Row],[Fees (T)]]="",,FORM_AMOUNT5[[#This Row],[Fees (T)]]))</f>
        <v/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2:36">
      <c r="B4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13" t="str">
        <f>IF(FORM_AMOUNT5[[#This Row],[ID]]="","",FORM_GEN[[#This Row],[Arrival date]])</f>
        <v/>
      </c>
      <c r="F47" s="13" t="str">
        <f>IF(FORM_AMOUNT5[[#This Row],[ID]]="","",FORM_GEN[[#This Row],[Departure date]])</f>
        <v/>
      </c>
      <c r="G47" s="2" t="str">
        <f>IF(OR(FORM_TRAINING[[#This Row],[Tranning camp ?]]="No",FORM_TRAINING[[#This Row],[Tranning camp ?]]=""),"",FORM_TRAINING[[#This Row],[Hotel]])</f>
        <v/>
      </c>
      <c r="H47" s="2" t="str">
        <f>IF(OR(FORM_TRAINING[[#This Row],[Tranning camp ?]]="No",FORM_TRAINING[[#This Row],[Tranning camp ?]]=""),"",COUNTIF(FORM_TRAINING[[#This Row],[Room (03/02)]:[Room (06/02)2]],"SINGLE"))</f>
        <v/>
      </c>
      <c r="I47" s="2" t="str">
        <f>IF(OR(FORM_TRAINING[[#This Row],[Tranning camp ?]]="No",FORM_TRAINING[[#This Row],[Tranning camp ?]]=""),"",COUNTIF(FORM_TRAINING[[#This Row],[Room (03/02)]:[Room (06/02)2]],"TWIN"))</f>
        <v/>
      </c>
      <c r="J47" s="2" t="str">
        <f>IF(OR(FORM_TRAINING[[#This Row],[Tranning camp ?]]="No",FORM_TRAINING[[#This Row],[Tranning camp ?]]=""),"",COUNTIF(FORM_TRAINING[[#This Row],[Room (03/02)]:[Room (06/02)2]],"ALONE IN TWIIN"))</f>
        <v/>
      </c>
      <c r="K47" s="2" t="str">
        <f>IF(OR(FORM_TRAINING[[#This Row],[Tranning camp ?]]="No",FORM_TRAINING[[#This Row],[Tranning camp ?]]=""),"",COUNTIF(FORM_TRAINING[[#This Row],[Room (03/02)]:[Room (06/02)2]],"TRIPLE"))</f>
        <v/>
      </c>
      <c r="L47" s="2" t="str">
        <f>IF(OR(FORM_TRAINING[[#This Row],[Tranning camp ?]]="No",FORM_TRAINING[[#This Row],[Tranning camp ?]]=""),"",COUNTIF(FORM_TRAINING[[#This Row],[Room (03/02)]:[Room (05/02)]],"QUADRUPLE"))</f>
        <v/>
      </c>
      <c r="M47" s="2" t="str">
        <f>IF(OR(FORM_TRAINING[[#This Row],[Tranning camp ?]]="No",FORM_TRAINING[[#This Row],[Tranning camp ?]]=""),"",COUNTIF(FORM_TRAINING[[#This Row],[Room (03/02)]:[Lunch (06/02)2]],"Yes"))</f>
        <v/>
      </c>
      <c r="N4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7" s="24" t="str">
        <f>IF(OR(FORM_TRAINING[[#This Row],[Tranning camp ?]]="No",FORM_TRAINING[[#This Row],[Tranning camp ?]]=""),"",SUM('4 - FORM TC'!AD47:AG47)+FORM_AMOUNT5[[#This Row],[Meals (T)]]*IF(FORM_AMOUNT5[[#This Row],[Hotel (T)]]="FORMULE 1",28,35)+IF(FORM_AMOUNT5[[#This Row],[Fees (T)]]="",,FORM_AMOUNT5[[#This Row],[Fees (T)]]))</f>
        <v/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2:36">
      <c r="B4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13" t="str">
        <f>IF(FORM_AMOUNT5[[#This Row],[ID]]="","",FORM_GEN[[#This Row],[Arrival date]])</f>
        <v/>
      </c>
      <c r="F48" s="13" t="str">
        <f>IF(FORM_AMOUNT5[[#This Row],[ID]]="","",FORM_GEN[[#This Row],[Departure date]])</f>
        <v/>
      </c>
      <c r="G48" s="2" t="str">
        <f>IF(OR(FORM_TRAINING[[#This Row],[Tranning camp ?]]="No",FORM_TRAINING[[#This Row],[Tranning camp ?]]=""),"",FORM_TRAINING[[#This Row],[Hotel]])</f>
        <v/>
      </c>
      <c r="H48" s="2" t="str">
        <f>IF(OR(FORM_TRAINING[[#This Row],[Tranning camp ?]]="No",FORM_TRAINING[[#This Row],[Tranning camp ?]]=""),"",COUNTIF(FORM_TRAINING[[#This Row],[Room (03/02)]:[Room (06/02)2]],"SINGLE"))</f>
        <v/>
      </c>
      <c r="I48" s="2" t="str">
        <f>IF(OR(FORM_TRAINING[[#This Row],[Tranning camp ?]]="No",FORM_TRAINING[[#This Row],[Tranning camp ?]]=""),"",COUNTIF(FORM_TRAINING[[#This Row],[Room (03/02)]:[Room (06/02)2]],"TWIN"))</f>
        <v/>
      </c>
      <c r="J48" s="2" t="str">
        <f>IF(OR(FORM_TRAINING[[#This Row],[Tranning camp ?]]="No",FORM_TRAINING[[#This Row],[Tranning camp ?]]=""),"",COUNTIF(FORM_TRAINING[[#This Row],[Room (03/02)]:[Room (06/02)2]],"ALONE IN TWIIN"))</f>
        <v/>
      </c>
      <c r="K48" s="2" t="str">
        <f>IF(OR(FORM_TRAINING[[#This Row],[Tranning camp ?]]="No",FORM_TRAINING[[#This Row],[Tranning camp ?]]=""),"",COUNTIF(FORM_TRAINING[[#This Row],[Room (03/02)]:[Room (06/02)2]],"TRIPLE"))</f>
        <v/>
      </c>
      <c r="L48" s="2" t="str">
        <f>IF(OR(FORM_TRAINING[[#This Row],[Tranning camp ?]]="No",FORM_TRAINING[[#This Row],[Tranning camp ?]]=""),"",COUNTIF(FORM_TRAINING[[#This Row],[Room (03/02)]:[Room (05/02)]],"QUADRUPLE"))</f>
        <v/>
      </c>
      <c r="M48" s="2" t="str">
        <f>IF(OR(FORM_TRAINING[[#This Row],[Tranning camp ?]]="No",FORM_TRAINING[[#This Row],[Tranning camp ?]]=""),"",COUNTIF(FORM_TRAINING[[#This Row],[Room (03/02)]:[Lunch (06/02)2]],"Yes"))</f>
        <v/>
      </c>
      <c r="N4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8" s="24" t="str">
        <f>IF(OR(FORM_TRAINING[[#This Row],[Tranning camp ?]]="No",FORM_TRAINING[[#This Row],[Tranning camp ?]]=""),"",SUM('4 - FORM TC'!AD48:AG48)+FORM_AMOUNT5[[#This Row],[Meals (T)]]*IF(FORM_AMOUNT5[[#This Row],[Hotel (T)]]="FORMULE 1",28,35)+IF(FORM_AMOUNT5[[#This Row],[Fees (T)]]="",,FORM_AMOUNT5[[#This Row],[Fees (T)]]))</f>
        <v/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2:36">
      <c r="B4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13" t="str">
        <f>IF(FORM_AMOUNT5[[#This Row],[ID]]="","",FORM_GEN[[#This Row],[Arrival date]])</f>
        <v/>
      </c>
      <c r="F49" s="13" t="str">
        <f>IF(FORM_AMOUNT5[[#This Row],[ID]]="","",FORM_GEN[[#This Row],[Departure date]])</f>
        <v/>
      </c>
      <c r="G49" s="2" t="str">
        <f>IF(OR(FORM_TRAINING[[#This Row],[Tranning camp ?]]="No",FORM_TRAINING[[#This Row],[Tranning camp ?]]=""),"",FORM_TRAINING[[#This Row],[Hotel]])</f>
        <v/>
      </c>
      <c r="H49" s="2" t="str">
        <f>IF(OR(FORM_TRAINING[[#This Row],[Tranning camp ?]]="No",FORM_TRAINING[[#This Row],[Tranning camp ?]]=""),"",COUNTIF(FORM_TRAINING[[#This Row],[Room (03/02)]:[Room (06/02)2]],"SINGLE"))</f>
        <v/>
      </c>
      <c r="I49" s="2" t="str">
        <f>IF(OR(FORM_TRAINING[[#This Row],[Tranning camp ?]]="No",FORM_TRAINING[[#This Row],[Tranning camp ?]]=""),"",COUNTIF(FORM_TRAINING[[#This Row],[Room (03/02)]:[Room (06/02)2]],"TWIN"))</f>
        <v/>
      </c>
      <c r="J49" s="2" t="str">
        <f>IF(OR(FORM_TRAINING[[#This Row],[Tranning camp ?]]="No",FORM_TRAINING[[#This Row],[Tranning camp ?]]=""),"",COUNTIF(FORM_TRAINING[[#This Row],[Room (03/02)]:[Room (06/02)2]],"ALONE IN TWIIN"))</f>
        <v/>
      </c>
      <c r="K49" s="2" t="str">
        <f>IF(OR(FORM_TRAINING[[#This Row],[Tranning camp ?]]="No",FORM_TRAINING[[#This Row],[Tranning camp ?]]=""),"",COUNTIF(FORM_TRAINING[[#This Row],[Room (03/02)]:[Room (06/02)2]],"TRIPLE"))</f>
        <v/>
      </c>
      <c r="L49" s="2" t="str">
        <f>IF(OR(FORM_TRAINING[[#This Row],[Tranning camp ?]]="No",FORM_TRAINING[[#This Row],[Tranning camp ?]]=""),"",COUNTIF(FORM_TRAINING[[#This Row],[Room (03/02)]:[Room (05/02)]],"QUADRUPLE"))</f>
        <v/>
      </c>
      <c r="M49" s="2" t="str">
        <f>IF(OR(FORM_TRAINING[[#This Row],[Tranning camp ?]]="No",FORM_TRAINING[[#This Row],[Tranning camp ?]]=""),"",COUNTIF(FORM_TRAINING[[#This Row],[Room (03/02)]:[Lunch (06/02)2]],"Yes"))</f>
        <v/>
      </c>
      <c r="N4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9" s="24" t="str">
        <f>IF(OR(FORM_TRAINING[[#This Row],[Tranning camp ?]]="No",FORM_TRAINING[[#This Row],[Tranning camp ?]]=""),"",SUM('4 - FORM TC'!AD49:AG49)+FORM_AMOUNT5[[#This Row],[Meals (T)]]*IF(FORM_AMOUNT5[[#This Row],[Hotel (T)]]="FORMULE 1",28,35)+IF(FORM_AMOUNT5[[#This Row],[Fees (T)]]="",,FORM_AMOUNT5[[#This Row],[Fees (T)]]))</f>
        <v/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2:36">
      <c r="B5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13" t="str">
        <f>IF(FORM_AMOUNT5[[#This Row],[ID]]="","",FORM_GEN[[#This Row],[Arrival date]])</f>
        <v/>
      </c>
      <c r="F50" s="13" t="str">
        <f>IF(FORM_AMOUNT5[[#This Row],[ID]]="","",FORM_GEN[[#This Row],[Departure date]])</f>
        <v/>
      </c>
      <c r="G50" s="2" t="str">
        <f>IF(OR(FORM_TRAINING[[#This Row],[Tranning camp ?]]="No",FORM_TRAINING[[#This Row],[Tranning camp ?]]=""),"",FORM_TRAINING[[#This Row],[Hotel]])</f>
        <v/>
      </c>
      <c r="H50" s="2" t="str">
        <f>IF(OR(FORM_TRAINING[[#This Row],[Tranning camp ?]]="No",FORM_TRAINING[[#This Row],[Tranning camp ?]]=""),"",COUNTIF(FORM_TRAINING[[#This Row],[Room (03/02)]:[Room (06/02)2]],"SINGLE"))</f>
        <v/>
      </c>
      <c r="I50" s="2" t="str">
        <f>IF(OR(FORM_TRAINING[[#This Row],[Tranning camp ?]]="No",FORM_TRAINING[[#This Row],[Tranning camp ?]]=""),"",COUNTIF(FORM_TRAINING[[#This Row],[Room (03/02)]:[Room (06/02)2]],"TWIN"))</f>
        <v/>
      </c>
      <c r="J50" s="2" t="str">
        <f>IF(OR(FORM_TRAINING[[#This Row],[Tranning camp ?]]="No",FORM_TRAINING[[#This Row],[Tranning camp ?]]=""),"",COUNTIF(FORM_TRAINING[[#This Row],[Room (03/02)]:[Room (06/02)2]],"ALONE IN TWIIN"))</f>
        <v/>
      </c>
      <c r="K50" s="2" t="str">
        <f>IF(OR(FORM_TRAINING[[#This Row],[Tranning camp ?]]="No",FORM_TRAINING[[#This Row],[Tranning camp ?]]=""),"",COUNTIF(FORM_TRAINING[[#This Row],[Room (03/02)]:[Room (06/02)2]],"TRIPLE"))</f>
        <v/>
      </c>
      <c r="L50" s="2" t="str">
        <f>IF(OR(FORM_TRAINING[[#This Row],[Tranning camp ?]]="No",FORM_TRAINING[[#This Row],[Tranning camp ?]]=""),"",COUNTIF(FORM_TRAINING[[#This Row],[Room (03/02)]:[Room (05/02)]],"QUADRUPLE"))</f>
        <v/>
      </c>
      <c r="M50" s="2" t="str">
        <f>IF(OR(FORM_TRAINING[[#This Row],[Tranning camp ?]]="No",FORM_TRAINING[[#This Row],[Tranning camp ?]]=""),"",COUNTIF(FORM_TRAINING[[#This Row],[Room (03/02)]:[Lunch (06/02)2]],"Yes"))</f>
        <v/>
      </c>
      <c r="N5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0" s="24" t="str">
        <f>IF(OR(FORM_TRAINING[[#This Row],[Tranning camp ?]]="No",FORM_TRAINING[[#This Row],[Tranning camp ?]]=""),"",SUM('4 - FORM TC'!AD50:AG50)+FORM_AMOUNT5[[#This Row],[Meals (T)]]*IF(FORM_AMOUNT5[[#This Row],[Hotel (T)]]="FORMULE 1",28,35)+IF(FORM_AMOUNT5[[#This Row],[Fees (T)]]="",,FORM_AMOUNT5[[#This Row],[Fees (T)]]))</f>
        <v/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2:36">
      <c r="B5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13" t="str">
        <f>IF(FORM_AMOUNT5[[#This Row],[ID]]="","",FORM_GEN[[#This Row],[Arrival date]])</f>
        <v/>
      </c>
      <c r="F51" s="13" t="str">
        <f>IF(FORM_AMOUNT5[[#This Row],[ID]]="","",FORM_GEN[[#This Row],[Departure date]])</f>
        <v/>
      </c>
      <c r="G51" s="2" t="str">
        <f>IF(OR(FORM_TRAINING[[#This Row],[Tranning camp ?]]="No",FORM_TRAINING[[#This Row],[Tranning camp ?]]=""),"",FORM_TRAINING[[#This Row],[Hotel]])</f>
        <v/>
      </c>
      <c r="H51" s="2" t="str">
        <f>IF(OR(FORM_TRAINING[[#This Row],[Tranning camp ?]]="No",FORM_TRAINING[[#This Row],[Tranning camp ?]]=""),"",COUNTIF(FORM_TRAINING[[#This Row],[Room (03/02)]:[Room (06/02)2]],"SINGLE"))</f>
        <v/>
      </c>
      <c r="I51" s="2" t="str">
        <f>IF(OR(FORM_TRAINING[[#This Row],[Tranning camp ?]]="No",FORM_TRAINING[[#This Row],[Tranning camp ?]]=""),"",COUNTIF(FORM_TRAINING[[#This Row],[Room (03/02)]:[Room (06/02)2]],"TWIN"))</f>
        <v/>
      </c>
      <c r="J51" s="2" t="str">
        <f>IF(OR(FORM_TRAINING[[#This Row],[Tranning camp ?]]="No",FORM_TRAINING[[#This Row],[Tranning camp ?]]=""),"",COUNTIF(FORM_TRAINING[[#This Row],[Room (03/02)]:[Room (06/02)2]],"ALONE IN TWIIN"))</f>
        <v/>
      </c>
      <c r="K51" s="2" t="str">
        <f>IF(OR(FORM_TRAINING[[#This Row],[Tranning camp ?]]="No",FORM_TRAINING[[#This Row],[Tranning camp ?]]=""),"",COUNTIF(FORM_TRAINING[[#This Row],[Room (03/02)]:[Room (06/02)2]],"TRIPLE"))</f>
        <v/>
      </c>
      <c r="L51" s="2" t="str">
        <f>IF(OR(FORM_TRAINING[[#This Row],[Tranning camp ?]]="No",FORM_TRAINING[[#This Row],[Tranning camp ?]]=""),"",COUNTIF(FORM_TRAINING[[#This Row],[Room (03/02)]:[Room (05/02)]],"QUADRUPLE"))</f>
        <v/>
      </c>
      <c r="M51" s="2" t="str">
        <f>IF(OR(FORM_TRAINING[[#This Row],[Tranning camp ?]]="No",FORM_TRAINING[[#This Row],[Tranning camp ?]]=""),"",COUNTIF(FORM_TRAINING[[#This Row],[Room (03/02)]:[Lunch (06/02)2]],"Yes"))</f>
        <v/>
      </c>
      <c r="N5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1" s="24" t="str">
        <f>IF(OR(FORM_TRAINING[[#This Row],[Tranning camp ?]]="No",FORM_TRAINING[[#This Row],[Tranning camp ?]]=""),"",SUM('4 - FORM TC'!AD51:AG51)+FORM_AMOUNT5[[#This Row],[Meals (T)]]*IF(FORM_AMOUNT5[[#This Row],[Hotel (T)]]="FORMULE 1",28,35)+IF(FORM_AMOUNT5[[#This Row],[Fees (T)]]="",,FORM_AMOUNT5[[#This Row],[Fees (T)]]))</f>
        <v/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2:36">
      <c r="B5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13" t="str">
        <f>IF(FORM_AMOUNT5[[#This Row],[ID]]="","",FORM_GEN[[#This Row],[Arrival date]])</f>
        <v/>
      </c>
      <c r="F52" s="13" t="str">
        <f>IF(FORM_AMOUNT5[[#This Row],[ID]]="","",FORM_GEN[[#This Row],[Departure date]])</f>
        <v/>
      </c>
      <c r="G52" s="2" t="str">
        <f>IF(OR(FORM_TRAINING[[#This Row],[Tranning camp ?]]="No",FORM_TRAINING[[#This Row],[Tranning camp ?]]=""),"",FORM_TRAINING[[#This Row],[Hotel]])</f>
        <v/>
      </c>
      <c r="H52" s="2" t="str">
        <f>IF(OR(FORM_TRAINING[[#This Row],[Tranning camp ?]]="No",FORM_TRAINING[[#This Row],[Tranning camp ?]]=""),"",COUNTIF(FORM_TRAINING[[#This Row],[Room (03/02)]:[Room (06/02)2]],"SINGLE"))</f>
        <v/>
      </c>
      <c r="I52" s="2" t="str">
        <f>IF(OR(FORM_TRAINING[[#This Row],[Tranning camp ?]]="No",FORM_TRAINING[[#This Row],[Tranning camp ?]]=""),"",COUNTIF(FORM_TRAINING[[#This Row],[Room (03/02)]:[Room (06/02)2]],"TWIN"))</f>
        <v/>
      </c>
      <c r="J52" s="2" t="str">
        <f>IF(OR(FORM_TRAINING[[#This Row],[Tranning camp ?]]="No",FORM_TRAINING[[#This Row],[Tranning camp ?]]=""),"",COUNTIF(FORM_TRAINING[[#This Row],[Room (03/02)]:[Room (06/02)2]],"ALONE IN TWIIN"))</f>
        <v/>
      </c>
      <c r="K52" s="2" t="str">
        <f>IF(OR(FORM_TRAINING[[#This Row],[Tranning camp ?]]="No",FORM_TRAINING[[#This Row],[Tranning camp ?]]=""),"",COUNTIF(FORM_TRAINING[[#This Row],[Room (03/02)]:[Room (06/02)2]],"TRIPLE"))</f>
        <v/>
      </c>
      <c r="L52" s="2" t="str">
        <f>IF(OR(FORM_TRAINING[[#This Row],[Tranning camp ?]]="No",FORM_TRAINING[[#This Row],[Tranning camp ?]]=""),"",COUNTIF(FORM_TRAINING[[#This Row],[Room (03/02)]:[Room (05/02)]],"QUADRUPLE"))</f>
        <v/>
      </c>
      <c r="M52" s="2" t="str">
        <f>IF(OR(FORM_TRAINING[[#This Row],[Tranning camp ?]]="No",FORM_TRAINING[[#This Row],[Tranning camp ?]]=""),"",COUNTIF(FORM_TRAINING[[#This Row],[Room (03/02)]:[Lunch (06/02)2]],"Yes"))</f>
        <v/>
      </c>
      <c r="N5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2" s="24" t="str">
        <f>IF(OR(FORM_TRAINING[[#This Row],[Tranning camp ?]]="No",FORM_TRAINING[[#This Row],[Tranning camp ?]]=""),"",SUM('4 - FORM TC'!AD52:AG52)+FORM_AMOUNT5[[#This Row],[Meals (T)]]*IF(FORM_AMOUNT5[[#This Row],[Hotel (T)]]="FORMULE 1",28,35)+IF(FORM_AMOUNT5[[#This Row],[Fees (T)]]="",,FORM_AMOUNT5[[#This Row],[Fees (T)]]))</f>
        <v/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2:36">
      <c r="B5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13" t="str">
        <f>IF(FORM_AMOUNT5[[#This Row],[ID]]="","",FORM_GEN[[#This Row],[Arrival date]])</f>
        <v/>
      </c>
      <c r="F53" s="13" t="str">
        <f>IF(FORM_AMOUNT5[[#This Row],[ID]]="","",FORM_GEN[[#This Row],[Departure date]])</f>
        <v/>
      </c>
      <c r="G53" s="2" t="str">
        <f>IF(OR(FORM_TRAINING[[#This Row],[Tranning camp ?]]="No",FORM_TRAINING[[#This Row],[Tranning camp ?]]=""),"",FORM_TRAINING[[#This Row],[Hotel]])</f>
        <v/>
      </c>
      <c r="H53" s="2" t="str">
        <f>IF(OR(FORM_TRAINING[[#This Row],[Tranning camp ?]]="No",FORM_TRAINING[[#This Row],[Tranning camp ?]]=""),"",COUNTIF(FORM_TRAINING[[#This Row],[Room (03/02)]:[Room (06/02)2]],"SINGLE"))</f>
        <v/>
      </c>
      <c r="I53" s="2" t="str">
        <f>IF(OR(FORM_TRAINING[[#This Row],[Tranning camp ?]]="No",FORM_TRAINING[[#This Row],[Tranning camp ?]]=""),"",COUNTIF(FORM_TRAINING[[#This Row],[Room (03/02)]:[Room (06/02)2]],"TWIN"))</f>
        <v/>
      </c>
      <c r="J53" s="2" t="str">
        <f>IF(OR(FORM_TRAINING[[#This Row],[Tranning camp ?]]="No",FORM_TRAINING[[#This Row],[Tranning camp ?]]=""),"",COUNTIF(FORM_TRAINING[[#This Row],[Room (03/02)]:[Room (06/02)2]],"ALONE IN TWIIN"))</f>
        <v/>
      </c>
      <c r="K53" s="2" t="str">
        <f>IF(OR(FORM_TRAINING[[#This Row],[Tranning camp ?]]="No",FORM_TRAINING[[#This Row],[Tranning camp ?]]=""),"",COUNTIF(FORM_TRAINING[[#This Row],[Room (03/02)]:[Room (06/02)2]],"TRIPLE"))</f>
        <v/>
      </c>
      <c r="L53" s="2" t="str">
        <f>IF(OR(FORM_TRAINING[[#This Row],[Tranning camp ?]]="No",FORM_TRAINING[[#This Row],[Tranning camp ?]]=""),"",COUNTIF(FORM_TRAINING[[#This Row],[Room (03/02)]:[Room (05/02)]],"QUADRUPLE"))</f>
        <v/>
      </c>
      <c r="M53" s="2" t="str">
        <f>IF(OR(FORM_TRAINING[[#This Row],[Tranning camp ?]]="No",FORM_TRAINING[[#This Row],[Tranning camp ?]]=""),"",COUNTIF(FORM_TRAINING[[#This Row],[Room (03/02)]:[Lunch (06/02)2]],"Yes"))</f>
        <v/>
      </c>
      <c r="N5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3" s="24" t="str">
        <f>IF(OR(FORM_TRAINING[[#This Row],[Tranning camp ?]]="No",FORM_TRAINING[[#This Row],[Tranning camp ?]]=""),"",SUM('4 - FORM TC'!AD53:AG53)+FORM_AMOUNT5[[#This Row],[Meals (T)]]*IF(FORM_AMOUNT5[[#This Row],[Hotel (T)]]="FORMULE 1",28,35)+IF(FORM_AMOUNT5[[#This Row],[Fees (T)]]="",,FORM_AMOUNT5[[#This Row],[Fees (T)]]))</f>
        <v/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2:36">
      <c r="B5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13" t="str">
        <f>IF(FORM_AMOUNT5[[#This Row],[ID]]="","",FORM_GEN[[#This Row],[Arrival date]])</f>
        <v/>
      </c>
      <c r="F54" s="13" t="str">
        <f>IF(FORM_AMOUNT5[[#This Row],[ID]]="","",FORM_GEN[[#This Row],[Departure date]])</f>
        <v/>
      </c>
      <c r="G54" s="2" t="str">
        <f>IF(OR(FORM_TRAINING[[#This Row],[Tranning camp ?]]="No",FORM_TRAINING[[#This Row],[Tranning camp ?]]=""),"",FORM_TRAINING[[#This Row],[Hotel]])</f>
        <v/>
      </c>
      <c r="H54" s="2" t="str">
        <f>IF(OR(FORM_TRAINING[[#This Row],[Tranning camp ?]]="No",FORM_TRAINING[[#This Row],[Tranning camp ?]]=""),"",COUNTIF(FORM_TRAINING[[#This Row],[Room (03/02)]:[Room (06/02)2]],"SINGLE"))</f>
        <v/>
      </c>
      <c r="I54" s="2" t="str">
        <f>IF(OR(FORM_TRAINING[[#This Row],[Tranning camp ?]]="No",FORM_TRAINING[[#This Row],[Tranning camp ?]]=""),"",COUNTIF(FORM_TRAINING[[#This Row],[Room (03/02)]:[Room (06/02)2]],"TWIN"))</f>
        <v/>
      </c>
      <c r="J54" s="2" t="str">
        <f>IF(OR(FORM_TRAINING[[#This Row],[Tranning camp ?]]="No",FORM_TRAINING[[#This Row],[Tranning camp ?]]=""),"",COUNTIF(FORM_TRAINING[[#This Row],[Room (03/02)]:[Room (06/02)2]],"ALONE IN TWIIN"))</f>
        <v/>
      </c>
      <c r="K54" s="2" t="str">
        <f>IF(OR(FORM_TRAINING[[#This Row],[Tranning camp ?]]="No",FORM_TRAINING[[#This Row],[Tranning camp ?]]=""),"",COUNTIF(FORM_TRAINING[[#This Row],[Room (03/02)]:[Room (06/02)2]],"TRIPLE"))</f>
        <v/>
      </c>
      <c r="L54" s="2" t="str">
        <f>IF(OR(FORM_TRAINING[[#This Row],[Tranning camp ?]]="No",FORM_TRAINING[[#This Row],[Tranning camp ?]]=""),"",COUNTIF(FORM_TRAINING[[#This Row],[Room (03/02)]:[Room (05/02)]],"QUADRUPLE"))</f>
        <v/>
      </c>
      <c r="M54" s="2" t="str">
        <f>IF(OR(FORM_TRAINING[[#This Row],[Tranning camp ?]]="No",FORM_TRAINING[[#This Row],[Tranning camp ?]]=""),"",COUNTIF(FORM_TRAINING[[#This Row],[Room (03/02)]:[Lunch (06/02)2]],"Yes"))</f>
        <v/>
      </c>
      <c r="N5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4" s="24" t="str">
        <f>IF(OR(FORM_TRAINING[[#This Row],[Tranning camp ?]]="No",FORM_TRAINING[[#This Row],[Tranning camp ?]]=""),"",SUM('4 - FORM TC'!AD54:AG54)+FORM_AMOUNT5[[#This Row],[Meals (T)]]*IF(FORM_AMOUNT5[[#This Row],[Hotel (T)]]="FORMULE 1",28,35)+IF(FORM_AMOUNT5[[#This Row],[Fees (T)]]="",,FORM_AMOUNT5[[#This Row],[Fees (T)]]))</f>
        <v/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2:36">
      <c r="B5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13" t="str">
        <f>IF(FORM_AMOUNT5[[#This Row],[ID]]="","",FORM_GEN[[#This Row],[Arrival date]])</f>
        <v/>
      </c>
      <c r="F55" s="13" t="str">
        <f>IF(FORM_AMOUNT5[[#This Row],[ID]]="","",FORM_GEN[[#This Row],[Departure date]])</f>
        <v/>
      </c>
      <c r="G55" s="2" t="str">
        <f>IF(OR(FORM_TRAINING[[#This Row],[Tranning camp ?]]="No",FORM_TRAINING[[#This Row],[Tranning camp ?]]=""),"",FORM_TRAINING[[#This Row],[Hotel]])</f>
        <v/>
      </c>
      <c r="H55" s="2" t="str">
        <f>IF(OR(FORM_TRAINING[[#This Row],[Tranning camp ?]]="No",FORM_TRAINING[[#This Row],[Tranning camp ?]]=""),"",COUNTIF(FORM_TRAINING[[#This Row],[Room (03/02)]:[Room (06/02)2]],"SINGLE"))</f>
        <v/>
      </c>
      <c r="I55" s="2" t="str">
        <f>IF(OR(FORM_TRAINING[[#This Row],[Tranning camp ?]]="No",FORM_TRAINING[[#This Row],[Tranning camp ?]]=""),"",COUNTIF(FORM_TRAINING[[#This Row],[Room (03/02)]:[Room (06/02)2]],"TWIN"))</f>
        <v/>
      </c>
      <c r="J55" s="2" t="str">
        <f>IF(OR(FORM_TRAINING[[#This Row],[Tranning camp ?]]="No",FORM_TRAINING[[#This Row],[Tranning camp ?]]=""),"",COUNTIF(FORM_TRAINING[[#This Row],[Room (03/02)]:[Room (06/02)2]],"ALONE IN TWIIN"))</f>
        <v/>
      </c>
      <c r="K55" s="2" t="str">
        <f>IF(OR(FORM_TRAINING[[#This Row],[Tranning camp ?]]="No",FORM_TRAINING[[#This Row],[Tranning camp ?]]=""),"",COUNTIF(FORM_TRAINING[[#This Row],[Room (03/02)]:[Room (06/02)2]],"TRIPLE"))</f>
        <v/>
      </c>
      <c r="L55" s="2" t="str">
        <f>IF(OR(FORM_TRAINING[[#This Row],[Tranning camp ?]]="No",FORM_TRAINING[[#This Row],[Tranning camp ?]]=""),"",COUNTIF(FORM_TRAINING[[#This Row],[Room (03/02)]:[Room (05/02)]],"QUADRUPLE"))</f>
        <v/>
      </c>
      <c r="M55" s="2" t="str">
        <f>IF(OR(FORM_TRAINING[[#This Row],[Tranning camp ?]]="No",FORM_TRAINING[[#This Row],[Tranning camp ?]]=""),"",COUNTIF(FORM_TRAINING[[#This Row],[Room (03/02)]:[Lunch (06/02)2]],"Yes"))</f>
        <v/>
      </c>
      <c r="N5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5" s="24" t="str">
        <f>IF(OR(FORM_TRAINING[[#This Row],[Tranning camp ?]]="No",FORM_TRAINING[[#This Row],[Tranning camp ?]]=""),"",SUM('4 - FORM TC'!AD55:AG55)+FORM_AMOUNT5[[#This Row],[Meals (T)]]*IF(FORM_AMOUNT5[[#This Row],[Hotel (T)]]="FORMULE 1",28,35)+IF(FORM_AMOUNT5[[#This Row],[Fees (T)]]="",,FORM_AMOUNT5[[#This Row],[Fees (T)]]))</f>
        <v/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2:36">
      <c r="B5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13" t="str">
        <f>IF(FORM_AMOUNT5[[#This Row],[ID]]="","",FORM_GEN[[#This Row],[Arrival date]])</f>
        <v/>
      </c>
      <c r="F56" s="13" t="str">
        <f>IF(FORM_AMOUNT5[[#This Row],[ID]]="","",FORM_GEN[[#This Row],[Departure date]])</f>
        <v/>
      </c>
      <c r="G56" s="2" t="str">
        <f>IF(OR(FORM_TRAINING[[#This Row],[Tranning camp ?]]="No",FORM_TRAINING[[#This Row],[Tranning camp ?]]=""),"",FORM_TRAINING[[#This Row],[Hotel]])</f>
        <v/>
      </c>
      <c r="H56" s="2" t="str">
        <f>IF(OR(FORM_TRAINING[[#This Row],[Tranning camp ?]]="No",FORM_TRAINING[[#This Row],[Tranning camp ?]]=""),"",COUNTIF(FORM_TRAINING[[#This Row],[Room (03/02)]:[Room (06/02)2]],"SINGLE"))</f>
        <v/>
      </c>
      <c r="I56" s="2" t="str">
        <f>IF(OR(FORM_TRAINING[[#This Row],[Tranning camp ?]]="No",FORM_TRAINING[[#This Row],[Tranning camp ?]]=""),"",COUNTIF(FORM_TRAINING[[#This Row],[Room (03/02)]:[Room (06/02)2]],"TWIN"))</f>
        <v/>
      </c>
      <c r="J56" s="2" t="str">
        <f>IF(OR(FORM_TRAINING[[#This Row],[Tranning camp ?]]="No",FORM_TRAINING[[#This Row],[Tranning camp ?]]=""),"",COUNTIF(FORM_TRAINING[[#This Row],[Room (03/02)]:[Room (06/02)2]],"ALONE IN TWIIN"))</f>
        <v/>
      </c>
      <c r="K56" s="2" t="str">
        <f>IF(OR(FORM_TRAINING[[#This Row],[Tranning camp ?]]="No",FORM_TRAINING[[#This Row],[Tranning camp ?]]=""),"",COUNTIF(FORM_TRAINING[[#This Row],[Room (03/02)]:[Room (06/02)2]],"TRIPLE"))</f>
        <v/>
      </c>
      <c r="L56" s="2" t="str">
        <f>IF(OR(FORM_TRAINING[[#This Row],[Tranning camp ?]]="No",FORM_TRAINING[[#This Row],[Tranning camp ?]]=""),"",COUNTIF(FORM_TRAINING[[#This Row],[Room (03/02)]:[Room (05/02)]],"QUADRUPLE"))</f>
        <v/>
      </c>
      <c r="M56" s="2" t="str">
        <f>IF(OR(FORM_TRAINING[[#This Row],[Tranning camp ?]]="No",FORM_TRAINING[[#This Row],[Tranning camp ?]]=""),"",COUNTIF(FORM_TRAINING[[#This Row],[Room (03/02)]:[Lunch (06/02)2]],"Yes"))</f>
        <v/>
      </c>
      <c r="N5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6" s="24" t="str">
        <f>IF(OR(FORM_TRAINING[[#This Row],[Tranning camp ?]]="No",FORM_TRAINING[[#This Row],[Tranning camp ?]]=""),"",SUM('4 - FORM TC'!AD56:AG56)+FORM_AMOUNT5[[#This Row],[Meals (T)]]*IF(FORM_AMOUNT5[[#This Row],[Hotel (T)]]="FORMULE 1",28,35)+IF(FORM_AMOUNT5[[#This Row],[Fees (T)]]="",,FORM_AMOUNT5[[#This Row],[Fees (T)]]))</f>
        <v/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2:36">
      <c r="B5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13" t="str">
        <f>IF(FORM_AMOUNT5[[#This Row],[ID]]="","",FORM_GEN[[#This Row],[Arrival date]])</f>
        <v/>
      </c>
      <c r="F57" s="13" t="str">
        <f>IF(FORM_AMOUNT5[[#This Row],[ID]]="","",FORM_GEN[[#This Row],[Departure date]])</f>
        <v/>
      </c>
      <c r="G57" s="2" t="str">
        <f>IF(OR(FORM_TRAINING[[#This Row],[Tranning camp ?]]="No",FORM_TRAINING[[#This Row],[Tranning camp ?]]=""),"",FORM_TRAINING[[#This Row],[Hotel]])</f>
        <v/>
      </c>
      <c r="H57" s="2" t="str">
        <f>IF(OR(FORM_TRAINING[[#This Row],[Tranning camp ?]]="No",FORM_TRAINING[[#This Row],[Tranning camp ?]]=""),"",COUNTIF(FORM_TRAINING[[#This Row],[Room (03/02)]:[Room (06/02)2]],"SINGLE"))</f>
        <v/>
      </c>
      <c r="I57" s="2" t="str">
        <f>IF(OR(FORM_TRAINING[[#This Row],[Tranning camp ?]]="No",FORM_TRAINING[[#This Row],[Tranning camp ?]]=""),"",COUNTIF(FORM_TRAINING[[#This Row],[Room (03/02)]:[Room (06/02)2]],"TWIN"))</f>
        <v/>
      </c>
      <c r="J57" s="2" t="str">
        <f>IF(OR(FORM_TRAINING[[#This Row],[Tranning camp ?]]="No",FORM_TRAINING[[#This Row],[Tranning camp ?]]=""),"",COUNTIF(FORM_TRAINING[[#This Row],[Room (03/02)]:[Room (06/02)2]],"ALONE IN TWIIN"))</f>
        <v/>
      </c>
      <c r="K57" s="2" t="str">
        <f>IF(OR(FORM_TRAINING[[#This Row],[Tranning camp ?]]="No",FORM_TRAINING[[#This Row],[Tranning camp ?]]=""),"",COUNTIF(FORM_TRAINING[[#This Row],[Room (03/02)]:[Room (06/02)2]],"TRIPLE"))</f>
        <v/>
      </c>
      <c r="L57" s="2" t="str">
        <f>IF(OR(FORM_TRAINING[[#This Row],[Tranning camp ?]]="No",FORM_TRAINING[[#This Row],[Tranning camp ?]]=""),"",COUNTIF(FORM_TRAINING[[#This Row],[Room (03/02)]:[Room (05/02)]],"QUADRUPLE"))</f>
        <v/>
      </c>
      <c r="M57" s="2" t="str">
        <f>IF(OR(FORM_TRAINING[[#This Row],[Tranning camp ?]]="No",FORM_TRAINING[[#This Row],[Tranning camp ?]]=""),"",COUNTIF(FORM_TRAINING[[#This Row],[Room (03/02)]:[Lunch (06/02)2]],"Yes"))</f>
        <v/>
      </c>
      <c r="N5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7" s="24" t="str">
        <f>IF(OR(FORM_TRAINING[[#This Row],[Tranning camp ?]]="No",FORM_TRAINING[[#This Row],[Tranning camp ?]]=""),"",SUM('4 - FORM TC'!AD57:AG57)+FORM_AMOUNT5[[#This Row],[Meals (T)]]*IF(FORM_AMOUNT5[[#This Row],[Hotel (T)]]="FORMULE 1",28,35)+IF(FORM_AMOUNT5[[#This Row],[Fees (T)]]="",,FORM_AMOUNT5[[#This Row],[Fees (T)]]))</f>
        <v/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2:36">
      <c r="B5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13" t="str">
        <f>IF(FORM_AMOUNT5[[#This Row],[ID]]="","",FORM_GEN[[#This Row],[Arrival date]])</f>
        <v/>
      </c>
      <c r="F58" s="13" t="str">
        <f>IF(FORM_AMOUNT5[[#This Row],[ID]]="","",FORM_GEN[[#This Row],[Departure date]])</f>
        <v/>
      </c>
      <c r="G58" s="2" t="str">
        <f>IF(OR(FORM_TRAINING[[#This Row],[Tranning camp ?]]="No",FORM_TRAINING[[#This Row],[Tranning camp ?]]=""),"",FORM_TRAINING[[#This Row],[Hotel]])</f>
        <v/>
      </c>
      <c r="H58" s="2" t="str">
        <f>IF(OR(FORM_TRAINING[[#This Row],[Tranning camp ?]]="No",FORM_TRAINING[[#This Row],[Tranning camp ?]]=""),"",COUNTIF(FORM_TRAINING[[#This Row],[Room (03/02)]:[Room (06/02)2]],"SINGLE"))</f>
        <v/>
      </c>
      <c r="I58" s="2" t="str">
        <f>IF(OR(FORM_TRAINING[[#This Row],[Tranning camp ?]]="No",FORM_TRAINING[[#This Row],[Tranning camp ?]]=""),"",COUNTIF(FORM_TRAINING[[#This Row],[Room (03/02)]:[Room (06/02)2]],"TWIN"))</f>
        <v/>
      </c>
      <c r="J58" s="2" t="str">
        <f>IF(OR(FORM_TRAINING[[#This Row],[Tranning camp ?]]="No",FORM_TRAINING[[#This Row],[Tranning camp ?]]=""),"",COUNTIF(FORM_TRAINING[[#This Row],[Room (03/02)]:[Room (06/02)2]],"ALONE IN TWIIN"))</f>
        <v/>
      </c>
      <c r="K58" s="2" t="str">
        <f>IF(OR(FORM_TRAINING[[#This Row],[Tranning camp ?]]="No",FORM_TRAINING[[#This Row],[Tranning camp ?]]=""),"",COUNTIF(FORM_TRAINING[[#This Row],[Room (03/02)]:[Room (06/02)2]],"TRIPLE"))</f>
        <v/>
      </c>
      <c r="L58" s="2" t="str">
        <f>IF(OR(FORM_TRAINING[[#This Row],[Tranning camp ?]]="No",FORM_TRAINING[[#This Row],[Tranning camp ?]]=""),"",COUNTIF(FORM_TRAINING[[#This Row],[Room (03/02)]:[Room (05/02)]],"QUADRUPLE"))</f>
        <v/>
      </c>
      <c r="M58" s="2" t="str">
        <f>IF(OR(FORM_TRAINING[[#This Row],[Tranning camp ?]]="No",FORM_TRAINING[[#This Row],[Tranning camp ?]]=""),"",COUNTIF(FORM_TRAINING[[#This Row],[Room (03/02)]:[Lunch (06/02)2]],"Yes"))</f>
        <v/>
      </c>
      <c r="N5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8" s="24" t="str">
        <f>IF(OR(FORM_TRAINING[[#This Row],[Tranning camp ?]]="No",FORM_TRAINING[[#This Row],[Tranning camp ?]]=""),"",SUM('4 - FORM TC'!AD58:AG58)+FORM_AMOUNT5[[#This Row],[Meals (T)]]*IF(FORM_AMOUNT5[[#This Row],[Hotel (T)]]="FORMULE 1",28,35)+IF(FORM_AMOUNT5[[#This Row],[Fees (T)]]="",,FORM_AMOUNT5[[#This Row],[Fees (T)]]))</f>
        <v/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2:36">
      <c r="B5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13" t="str">
        <f>IF(FORM_AMOUNT5[[#This Row],[ID]]="","",FORM_GEN[[#This Row],[Arrival date]])</f>
        <v/>
      </c>
      <c r="F59" s="13" t="str">
        <f>IF(FORM_AMOUNT5[[#This Row],[ID]]="","",FORM_GEN[[#This Row],[Departure date]])</f>
        <v/>
      </c>
      <c r="G59" s="2" t="str">
        <f>IF(OR(FORM_TRAINING[[#This Row],[Tranning camp ?]]="No",FORM_TRAINING[[#This Row],[Tranning camp ?]]=""),"",FORM_TRAINING[[#This Row],[Hotel]])</f>
        <v/>
      </c>
      <c r="H59" s="2" t="str">
        <f>IF(OR(FORM_TRAINING[[#This Row],[Tranning camp ?]]="No",FORM_TRAINING[[#This Row],[Tranning camp ?]]=""),"",COUNTIF(FORM_TRAINING[[#This Row],[Room (03/02)]:[Room (06/02)2]],"SINGLE"))</f>
        <v/>
      </c>
      <c r="I59" s="2" t="str">
        <f>IF(OR(FORM_TRAINING[[#This Row],[Tranning camp ?]]="No",FORM_TRAINING[[#This Row],[Tranning camp ?]]=""),"",COUNTIF(FORM_TRAINING[[#This Row],[Room (03/02)]:[Room (06/02)2]],"TWIN"))</f>
        <v/>
      </c>
      <c r="J59" s="2" t="str">
        <f>IF(OR(FORM_TRAINING[[#This Row],[Tranning camp ?]]="No",FORM_TRAINING[[#This Row],[Tranning camp ?]]=""),"",COUNTIF(FORM_TRAINING[[#This Row],[Room (03/02)]:[Room (06/02)2]],"ALONE IN TWIIN"))</f>
        <v/>
      </c>
      <c r="K59" s="2" t="str">
        <f>IF(OR(FORM_TRAINING[[#This Row],[Tranning camp ?]]="No",FORM_TRAINING[[#This Row],[Tranning camp ?]]=""),"",COUNTIF(FORM_TRAINING[[#This Row],[Room (03/02)]:[Room (06/02)2]],"TRIPLE"))</f>
        <v/>
      </c>
      <c r="L59" s="2" t="str">
        <f>IF(OR(FORM_TRAINING[[#This Row],[Tranning camp ?]]="No",FORM_TRAINING[[#This Row],[Tranning camp ?]]=""),"",COUNTIF(FORM_TRAINING[[#This Row],[Room (03/02)]:[Room (05/02)]],"QUADRUPLE"))</f>
        <v/>
      </c>
      <c r="M59" s="2" t="str">
        <f>IF(OR(FORM_TRAINING[[#This Row],[Tranning camp ?]]="No",FORM_TRAINING[[#This Row],[Tranning camp ?]]=""),"",COUNTIF(FORM_TRAINING[[#This Row],[Room (03/02)]:[Lunch (06/02)2]],"Yes"))</f>
        <v/>
      </c>
      <c r="N5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9" s="24" t="str">
        <f>IF(OR(FORM_TRAINING[[#This Row],[Tranning camp ?]]="No",FORM_TRAINING[[#This Row],[Tranning camp ?]]=""),"",SUM('4 - FORM TC'!AD59:AG59)+FORM_AMOUNT5[[#This Row],[Meals (T)]]*IF(FORM_AMOUNT5[[#This Row],[Hotel (T)]]="FORMULE 1",28,35)+IF(FORM_AMOUNT5[[#This Row],[Fees (T)]]="",,FORM_AMOUNT5[[#This Row],[Fees (T)]]))</f>
        <v/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2:36">
      <c r="B6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13" t="str">
        <f>IF(FORM_AMOUNT5[[#This Row],[ID]]="","",FORM_GEN[[#This Row],[Arrival date]])</f>
        <v/>
      </c>
      <c r="F60" s="13" t="str">
        <f>IF(FORM_AMOUNT5[[#This Row],[ID]]="","",FORM_GEN[[#This Row],[Departure date]])</f>
        <v/>
      </c>
      <c r="G60" s="2" t="str">
        <f>IF(OR(FORM_TRAINING[[#This Row],[Tranning camp ?]]="No",FORM_TRAINING[[#This Row],[Tranning camp ?]]=""),"",FORM_TRAINING[[#This Row],[Hotel]])</f>
        <v/>
      </c>
      <c r="H60" s="2" t="str">
        <f>IF(OR(FORM_TRAINING[[#This Row],[Tranning camp ?]]="No",FORM_TRAINING[[#This Row],[Tranning camp ?]]=""),"",COUNTIF(FORM_TRAINING[[#This Row],[Room (03/02)]:[Room (06/02)2]],"SINGLE"))</f>
        <v/>
      </c>
      <c r="I60" s="2" t="str">
        <f>IF(OR(FORM_TRAINING[[#This Row],[Tranning camp ?]]="No",FORM_TRAINING[[#This Row],[Tranning camp ?]]=""),"",COUNTIF(FORM_TRAINING[[#This Row],[Room (03/02)]:[Room (06/02)2]],"TWIN"))</f>
        <v/>
      </c>
      <c r="J60" s="2" t="str">
        <f>IF(OR(FORM_TRAINING[[#This Row],[Tranning camp ?]]="No",FORM_TRAINING[[#This Row],[Tranning camp ?]]=""),"",COUNTIF(FORM_TRAINING[[#This Row],[Room (03/02)]:[Room (06/02)2]],"ALONE IN TWIIN"))</f>
        <v/>
      </c>
      <c r="K60" s="2" t="str">
        <f>IF(OR(FORM_TRAINING[[#This Row],[Tranning camp ?]]="No",FORM_TRAINING[[#This Row],[Tranning camp ?]]=""),"",COUNTIF(FORM_TRAINING[[#This Row],[Room (03/02)]:[Room (06/02)2]],"TRIPLE"))</f>
        <v/>
      </c>
      <c r="L60" s="2" t="str">
        <f>IF(OR(FORM_TRAINING[[#This Row],[Tranning camp ?]]="No",FORM_TRAINING[[#This Row],[Tranning camp ?]]=""),"",COUNTIF(FORM_TRAINING[[#This Row],[Room (03/02)]:[Room (05/02)]],"QUADRUPLE"))</f>
        <v/>
      </c>
      <c r="M60" s="2" t="str">
        <f>IF(OR(FORM_TRAINING[[#This Row],[Tranning camp ?]]="No",FORM_TRAINING[[#This Row],[Tranning camp ?]]=""),"",COUNTIF(FORM_TRAINING[[#This Row],[Room (03/02)]:[Lunch (06/02)2]],"Yes"))</f>
        <v/>
      </c>
      <c r="N6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0" s="24" t="str">
        <f>IF(OR(FORM_TRAINING[[#This Row],[Tranning camp ?]]="No",FORM_TRAINING[[#This Row],[Tranning camp ?]]=""),"",SUM('4 - FORM TC'!AD60:AG60)+FORM_AMOUNT5[[#This Row],[Meals (T)]]*IF(FORM_AMOUNT5[[#This Row],[Hotel (T)]]="FORMULE 1",28,35)+IF(FORM_AMOUNT5[[#This Row],[Fees (T)]]="",,FORM_AMOUNT5[[#This Row],[Fees (T)]]))</f>
        <v/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2:36">
      <c r="B6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13" t="str">
        <f>IF(FORM_AMOUNT5[[#This Row],[ID]]="","",FORM_GEN[[#This Row],[Arrival date]])</f>
        <v/>
      </c>
      <c r="F61" s="13" t="str">
        <f>IF(FORM_AMOUNT5[[#This Row],[ID]]="","",FORM_GEN[[#This Row],[Departure date]])</f>
        <v/>
      </c>
      <c r="G61" s="2" t="str">
        <f>IF(OR(FORM_TRAINING[[#This Row],[Tranning camp ?]]="No",FORM_TRAINING[[#This Row],[Tranning camp ?]]=""),"",FORM_TRAINING[[#This Row],[Hotel]])</f>
        <v/>
      </c>
      <c r="H61" s="2" t="str">
        <f>IF(OR(FORM_TRAINING[[#This Row],[Tranning camp ?]]="No",FORM_TRAINING[[#This Row],[Tranning camp ?]]=""),"",COUNTIF(FORM_TRAINING[[#This Row],[Room (03/02)]:[Room (06/02)2]],"SINGLE"))</f>
        <v/>
      </c>
      <c r="I61" s="2" t="str">
        <f>IF(OR(FORM_TRAINING[[#This Row],[Tranning camp ?]]="No",FORM_TRAINING[[#This Row],[Tranning camp ?]]=""),"",COUNTIF(FORM_TRAINING[[#This Row],[Room (03/02)]:[Room (06/02)2]],"TWIN"))</f>
        <v/>
      </c>
      <c r="J61" s="2" t="str">
        <f>IF(OR(FORM_TRAINING[[#This Row],[Tranning camp ?]]="No",FORM_TRAINING[[#This Row],[Tranning camp ?]]=""),"",COUNTIF(FORM_TRAINING[[#This Row],[Room (03/02)]:[Room (06/02)2]],"ALONE IN TWIIN"))</f>
        <v/>
      </c>
      <c r="K61" s="2" t="str">
        <f>IF(OR(FORM_TRAINING[[#This Row],[Tranning camp ?]]="No",FORM_TRAINING[[#This Row],[Tranning camp ?]]=""),"",COUNTIF(FORM_TRAINING[[#This Row],[Room (03/02)]:[Room (06/02)2]],"TRIPLE"))</f>
        <v/>
      </c>
      <c r="L61" s="2" t="str">
        <f>IF(OR(FORM_TRAINING[[#This Row],[Tranning camp ?]]="No",FORM_TRAINING[[#This Row],[Tranning camp ?]]=""),"",COUNTIF(FORM_TRAINING[[#This Row],[Room (03/02)]:[Room (05/02)]],"QUADRUPLE"))</f>
        <v/>
      </c>
      <c r="M61" s="2" t="str">
        <f>IF(OR(FORM_TRAINING[[#This Row],[Tranning camp ?]]="No",FORM_TRAINING[[#This Row],[Tranning camp ?]]=""),"",COUNTIF(FORM_TRAINING[[#This Row],[Room (03/02)]:[Lunch (06/02)2]],"Yes"))</f>
        <v/>
      </c>
      <c r="N6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1" s="24" t="str">
        <f>IF(OR(FORM_TRAINING[[#This Row],[Tranning camp ?]]="No",FORM_TRAINING[[#This Row],[Tranning camp ?]]=""),"",SUM('4 - FORM TC'!AD61:AG61)+FORM_AMOUNT5[[#This Row],[Meals (T)]]*IF(FORM_AMOUNT5[[#This Row],[Hotel (T)]]="FORMULE 1",28,35)+IF(FORM_AMOUNT5[[#This Row],[Fees (T)]]="",,FORM_AMOUNT5[[#This Row],[Fees (T)]]))</f>
        <v/>
      </c>
    </row>
    <row r="62" spans="2:36">
      <c r="B6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13" t="str">
        <f>IF(FORM_AMOUNT5[[#This Row],[ID]]="","",FORM_GEN[[#This Row],[Arrival date]])</f>
        <v/>
      </c>
      <c r="F62" s="13" t="str">
        <f>IF(FORM_AMOUNT5[[#This Row],[ID]]="","",FORM_GEN[[#This Row],[Departure date]])</f>
        <v/>
      </c>
      <c r="G62" s="2" t="str">
        <f>IF(OR(FORM_TRAINING[[#This Row],[Tranning camp ?]]="No",FORM_TRAINING[[#This Row],[Tranning camp ?]]=""),"",FORM_TRAINING[[#This Row],[Hotel]])</f>
        <v/>
      </c>
      <c r="H62" s="2" t="str">
        <f>IF(OR(FORM_TRAINING[[#This Row],[Tranning camp ?]]="No",FORM_TRAINING[[#This Row],[Tranning camp ?]]=""),"",COUNTIF(FORM_TRAINING[[#This Row],[Room (03/02)]:[Room (06/02)2]],"SINGLE"))</f>
        <v/>
      </c>
      <c r="I62" s="2" t="str">
        <f>IF(OR(FORM_TRAINING[[#This Row],[Tranning camp ?]]="No",FORM_TRAINING[[#This Row],[Tranning camp ?]]=""),"",COUNTIF(FORM_TRAINING[[#This Row],[Room (03/02)]:[Room (06/02)2]],"TWIN"))</f>
        <v/>
      </c>
      <c r="J62" s="2" t="str">
        <f>IF(OR(FORM_TRAINING[[#This Row],[Tranning camp ?]]="No",FORM_TRAINING[[#This Row],[Tranning camp ?]]=""),"",COUNTIF(FORM_TRAINING[[#This Row],[Room (03/02)]:[Room (06/02)2]],"ALONE IN TWIIN"))</f>
        <v/>
      </c>
      <c r="K62" s="2" t="str">
        <f>IF(OR(FORM_TRAINING[[#This Row],[Tranning camp ?]]="No",FORM_TRAINING[[#This Row],[Tranning camp ?]]=""),"",COUNTIF(FORM_TRAINING[[#This Row],[Room (03/02)]:[Room (06/02)2]],"TRIPLE"))</f>
        <v/>
      </c>
      <c r="L62" s="2" t="str">
        <f>IF(OR(FORM_TRAINING[[#This Row],[Tranning camp ?]]="No",FORM_TRAINING[[#This Row],[Tranning camp ?]]=""),"",COUNTIF(FORM_TRAINING[[#This Row],[Room (03/02)]:[Room (05/02)]],"QUADRUPLE"))</f>
        <v/>
      </c>
      <c r="M62" s="2" t="str">
        <f>IF(OR(FORM_TRAINING[[#This Row],[Tranning camp ?]]="No",FORM_TRAINING[[#This Row],[Tranning camp ?]]=""),"",COUNTIF(FORM_TRAINING[[#This Row],[Room (03/02)]:[Lunch (06/02)2]],"Yes"))</f>
        <v/>
      </c>
      <c r="N6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2" s="24" t="str">
        <f>IF(OR(FORM_TRAINING[[#This Row],[Tranning camp ?]]="No",FORM_TRAINING[[#This Row],[Tranning camp ?]]=""),"",SUM('4 - FORM TC'!AD62:AG62)+FORM_AMOUNT5[[#This Row],[Meals (T)]]*IF(FORM_AMOUNT5[[#This Row],[Hotel (T)]]="FORMULE 1",28,35)+IF(FORM_AMOUNT5[[#This Row],[Fees (T)]]="",,FORM_AMOUNT5[[#This Row],[Fees (T)]]))</f>
        <v/>
      </c>
    </row>
    <row r="64" spans="2:36" ht="8" customHeight="1">
      <c r="I64" s="31"/>
      <c r="J64" s="31"/>
      <c r="K64" s="31"/>
      <c r="L64" s="31"/>
      <c r="M64" s="31"/>
      <c r="N64" s="31"/>
    </row>
    <row r="65" spans="7:15">
      <c r="G65" s="36"/>
      <c r="H65" s="36"/>
      <c r="I65" s="79" t="s">
        <v>605</v>
      </c>
      <c r="J65" s="79"/>
      <c r="K65" s="79"/>
      <c r="L65" s="79"/>
      <c r="M65" s="79"/>
      <c r="N65" s="79"/>
      <c r="O65" s="35">
        <f>SUM(FORM_AMOUNT5[Total / person])-SUM(FORM_AMOUNT5[Fees (T)])</f>
        <v>0</v>
      </c>
    </row>
    <row r="66" spans="7:15" ht="8" customHeight="1">
      <c r="I66" s="31"/>
      <c r="J66" s="31"/>
      <c r="K66" s="31"/>
      <c r="L66" s="31"/>
      <c r="M66" s="31"/>
      <c r="N66" s="31"/>
    </row>
    <row r="67" spans="7:15">
      <c r="G67" s="36"/>
      <c r="H67" s="36"/>
      <c r="I67" s="79" t="s">
        <v>580</v>
      </c>
      <c r="J67" s="79"/>
      <c r="K67" s="79"/>
      <c r="L67" s="79"/>
      <c r="M67" s="79"/>
      <c r="N67" s="79"/>
      <c r="O67" s="35">
        <f>SUM(FORM_AMOUNT5[Fees (T)])</f>
        <v>0</v>
      </c>
    </row>
    <row r="68" spans="7:15" ht="8" customHeight="1">
      <c r="I68" s="31"/>
      <c r="J68" s="31"/>
      <c r="K68" s="31"/>
      <c r="L68" s="31"/>
      <c r="M68" s="31"/>
      <c r="N68" s="31"/>
    </row>
    <row r="69" spans="7:15">
      <c r="G69" s="36"/>
      <c r="H69" s="36"/>
      <c r="I69" s="79" t="s">
        <v>604</v>
      </c>
      <c r="J69" s="79"/>
      <c r="K69" s="79"/>
      <c r="L69" s="79"/>
      <c r="M69" s="79"/>
      <c r="N69" s="79"/>
      <c r="O69" s="35">
        <f>SUM(O65,O67)</f>
        <v>0</v>
      </c>
    </row>
    <row r="70" spans="7:15">
      <c r="I70" s="31"/>
      <c r="J70" s="31"/>
      <c r="K70" s="31"/>
      <c r="L70" s="31"/>
      <c r="M70" s="31"/>
      <c r="N70" s="31"/>
    </row>
  </sheetData>
  <sheetProtection algorithmName="SHA-512" hashValue="A3IoSH10i+ZR+IYO/1xq7SayooY/mQSa72EdWp/eDZi0p4NIDGHuWBr7MhzoFluAsLlvW8m7uT1I99eLVu8yAQ==" saltValue="rgFVgrRynWeo0rQdUOOXUA==" spinCount="100000" sheet="1" formatCells="0"/>
  <mergeCells count="8">
    <mergeCell ref="A1:O5"/>
    <mergeCell ref="G11:N11"/>
    <mergeCell ref="I67:N67"/>
    <mergeCell ref="I69:N69"/>
    <mergeCell ref="I65:N65"/>
    <mergeCell ref="M7:O7"/>
    <mergeCell ref="M6:O6"/>
    <mergeCell ref="B9:O9"/>
  </mergeCells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BH51"/>
  <sheetViews>
    <sheetView topLeftCell="AC1" zoomScale="150" workbookViewId="0">
      <selection activeCell="AI2" sqref="AI2"/>
    </sheetView>
  </sheetViews>
  <sheetFormatPr baseColWidth="10" defaultColWidth="11" defaultRowHeight="16"/>
  <cols>
    <col min="1" max="1" width="10" bestFit="1" customWidth="1"/>
    <col min="2" max="2" width="5" bestFit="1" customWidth="1"/>
    <col min="3" max="3" width="50.83203125" customWidth="1"/>
    <col min="4" max="4" width="4.83203125" bestFit="1" customWidth="1"/>
    <col min="6" max="6" width="10" bestFit="1" customWidth="1"/>
    <col min="7" max="7" width="8.1640625" bestFit="1" customWidth="1"/>
    <col min="8" max="8" width="16.33203125" bestFit="1" customWidth="1"/>
    <col min="9" max="9" width="13.83203125" bestFit="1" customWidth="1"/>
    <col min="10" max="10" width="23.83203125" bestFit="1" customWidth="1"/>
    <col min="11" max="11" width="15.33203125" bestFit="1" customWidth="1"/>
    <col min="12" max="13" width="10.83203125" bestFit="1" customWidth="1"/>
    <col min="17" max="18" width="11" customWidth="1"/>
    <col min="19" max="25" width="12.1640625" customWidth="1"/>
    <col min="30" max="30" width="12.5" customWidth="1"/>
    <col min="31" max="34" width="12.6640625" customWidth="1"/>
  </cols>
  <sheetData>
    <row r="1" spans="1:60">
      <c r="A1" t="s">
        <v>581</v>
      </c>
      <c r="B1" t="s">
        <v>582</v>
      </c>
      <c r="C1" t="s">
        <v>538</v>
      </c>
      <c r="D1" t="s">
        <v>2</v>
      </c>
      <c r="E1" t="s">
        <v>539</v>
      </c>
      <c r="F1" t="s">
        <v>548</v>
      </c>
      <c r="G1" t="s">
        <v>3</v>
      </c>
      <c r="H1" t="s">
        <v>583</v>
      </c>
      <c r="I1" t="s">
        <v>584</v>
      </c>
      <c r="J1" t="s">
        <v>585</v>
      </c>
      <c r="K1" t="s">
        <v>586</v>
      </c>
      <c r="L1" t="s">
        <v>587</v>
      </c>
      <c r="M1" t="s">
        <v>588</v>
      </c>
      <c r="N1" t="s">
        <v>547</v>
      </c>
      <c r="O1" t="s">
        <v>563</v>
      </c>
      <c r="P1" t="s">
        <v>564</v>
      </c>
      <c r="Q1" t="s">
        <v>589</v>
      </c>
      <c r="R1" t="s">
        <v>590</v>
      </c>
      <c r="S1" s="8">
        <v>45684</v>
      </c>
      <c r="T1" s="8">
        <v>45685</v>
      </c>
      <c r="U1" s="8">
        <v>45686</v>
      </c>
      <c r="V1" s="8">
        <v>45687</v>
      </c>
      <c r="W1" s="8">
        <v>45688</v>
      </c>
      <c r="X1" s="8">
        <v>45689</v>
      </c>
      <c r="Y1" s="8">
        <v>45690</v>
      </c>
      <c r="Z1" t="s">
        <v>591</v>
      </c>
      <c r="AA1" t="s">
        <v>554</v>
      </c>
      <c r="AB1" t="s">
        <v>555</v>
      </c>
      <c r="AC1" t="s">
        <v>570</v>
      </c>
      <c r="AD1" s="8">
        <v>45691</v>
      </c>
      <c r="AE1" s="8">
        <v>45692</v>
      </c>
      <c r="AF1" s="8">
        <v>45693</v>
      </c>
      <c r="AG1" s="8">
        <v>45694</v>
      </c>
      <c r="AH1" s="8" t="s">
        <v>592</v>
      </c>
      <c r="AI1" t="s">
        <v>661</v>
      </c>
      <c r="AJ1" t="s">
        <v>662</v>
      </c>
      <c r="AK1" t="s">
        <v>663</v>
      </c>
      <c r="AL1" t="s">
        <v>664</v>
      </c>
      <c r="AM1" t="s">
        <v>610</v>
      </c>
      <c r="AN1" t="s">
        <v>611</v>
      </c>
      <c r="AO1" t="s">
        <v>593</v>
      </c>
      <c r="AP1" t="s">
        <v>612</v>
      </c>
      <c r="AQ1" t="s">
        <v>594</v>
      </c>
      <c r="AR1" t="s">
        <v>613</v>
      </c>
      <c r="AS1" t="s">
        <v>595</v>
      </c>
      <c r="AT1" t="s">
        <v>614</v>
      </c>
      <c r="AU1" t="s">
        <v>596</v>
      </c>
      <c r="AV1" t="s">
        <v>615</v>
      </c>
      <c r="AW1" t="s">
        <v>597</v>
      </c>
      <c r="AX1" t="s">
        <v>616</v>
      </c>
      <c r="AY1" t="s">
        <v>598</v>
      </c>
      <c r="AZ1" t="s">
        <v>617</v>
      </c>
      <c r="BA1" t="s">
        <v>599</v>
      </c>
      <c r="BB1" t="s">
        <v>618</v>
      </c>
      <c r="BC1" t="s">
        <v>557</v>
      </c>
      <c r="BD1" t="s">
        <v>619</v>
      </c>
      <c r="BE1" t="s">
        <v>620</v>
      </c>
      <c r="BF1" t="s">
        <v>621</v>
      </c>
      <c r="BG1" t="s">
        <v>622</v>
      </c>
      <c r="BH1" t="s">
        <v>623</v>
      </c>
    </row>
    <row r="2" spans="1:60">
      <c r="A2" t="str">
        <f>IF(E2="","",'1 - SUMMARY'!F$10)</f>
        <v/>
      </c>
      <c r="B2" t="str">
        <f>IF(E2="","",1)</f>
        <v/>
      </c>
      <c r="C2" t="str">
        <f>IF('AMOUNT COMP'!D13="","",'AMOUNT COMP'!D13)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t="str">
        <f>IF('2 - FORM GENERAL'!I13="","",'2 - FORM GENERAL'!I13)</f>
        <v/>
      </c>
      <c r="J2" s="8" t="str">
        <f>IF('2 - FORM GENERAL'!J13="","",'2 - FORM GENERAL'!J13)</f>
        <v/>
      </c>
      <c r="K2" t="str">
        <f>IF('2 - FORM GENERAL'!K13="","",'2 - FORM GENERAL'!K13)</f>
        <v/>
      </c>
      <c r="L2" s="8" t="str">
        <f>IF('2 - FORM GENERAL'!L13="","",'2 - FORM GENERAL'!L13)</f>
        <v/>
      </c>
      <c r="M2" s="8" t="str">
        <f>IF('2 - FORM GENERAL'!M13="","",'2 - FORM GENERAL'!M13)</f>
        <v/>
      </c>
      <c r="N2" t="str">
        <f>IF('2 - FORM GENERAL'!N13="","",'2 - FORM GENERAL'!N13)</f>
        <v/>
      </c>
      <c r="O2" t="str">
        <f>IF('3 - FORM COMP'!J13="","",'3 - FORM COMP'!J13)</f>
        <v/>
      </c>
      <c r="P2" t="str">
        <f>IF('3 - FORM COMP'!K13="","",'3 - FORM COMP'!K13)</f>
        <v/>
      </c>
      <c r="Q2" t="str">
        <f>IF('3 - FORM COMP'!L13="","",'3 - FORM COMP'!L13)</f>
        <v/>
      </c>
      <c r="R2" t="str">
        <f>IF('3 - FORM COMP'!M13="","",'3 - FORM COMP'!M13)</f>
        <v/>
      </c>
      <c r="S2" s="8" t="str">
        <f>IF('3 - FORM COMP'!N13="","",'3 - FORM COMP'!N13)</f>
        <v/>
      </c>
      <c r="T2" s="8" t="str">
        <f>IF('3 - FORM COMP'!O13="","",'3 - FORM COMP'!O13)</f>
        <v/>
      </c>
      <c r="U2" s="8" t="str">
        <f>IF('3 - FORM COMP'!P13="","",'3 - FORM COMP'!P13)</f>
        <v/>
      </c>
      <c r="V2" s="8" t="str">
        <f>IF('3 - FORM COMP'!Q13="","",'3 - FORM COMP'!Q13)</f>
        <v/>
      </c>
      <c r="W2" s="8" t="str">
        <f>IF('3 - FORM COMP'!R13="","",'3 - FORM COMP'!R13)</f>
        <v/>
      </c>
      <c r="X2" s="8" t="str">
        <f>IF('3 - FORM COMP'!S13="","",'3 - FORM COMP'!S13)</f>
        <v/>
      </c>
      <c r="Y2" s="8" t="str">
        <f>IF('3 - FORM COMP'!T13="","",'3 - FORM COMP'!T13)</f>
        <v/>
      </c>
      <c r="Z2" t="str">
        <f>IF('3 - FORM COMP'!U13="","",'3 - FORM COMP'!U13)</f>
        <v/>
      </c>
      <c r="AA2" t="str">
        <f>IF('3 - FORM COMP'!V13="","",'3 - FORM COMP'!V13)</f>
        <v/>
      </c>
      <c r="AB2" t="str">
        <f>IF('3 - FORM COMP'!W13="","",'3 - FORM COMP'!W13)</f>
        <v/>
      </c>
      <c r="AC2" t="str">
        <f>IF('4 - FORM TC'!K13="","",'4 - FORM TC'!K13)</f>
        <v/>
      </c>
      <c r="AD2" t="str">
        <f>IF('4 - FORM TC'!L13="","",'4 - FORM TC'!L13)</f>
        <v/>
      </c>
      <c r="AE2" t="str">
        <f>IF('4 - FORM TC'!O13="","",'4 - FORM TC'!O13)</f>
        <v/>
      </c>
      <c r="AF2" t="str">
        <f>IF('4 - FORM TC'!R13="","",'4 - FORM TC'!R13)</f>
        <v/>
      </c>
      <c r="AG2" t="str">
        <f>IF('4 - FORM TC'!U13="","",'4 - FORM TC'!U13)</f>
        <v/>
      </c>
      <c r="AH2" t="str">
        <f>IF('4 - FORM TC'!W13="","",'4 - FORM TC'!W13)</f>
        <v/>
      </c>
      <c r="AI2" t="str">
        <f>IF(OR($B2="",$B2=0),"",IF(AND($P2="FULL BOARD",$L2&lt;DATE(2025,LEFT(RIGHT(AI$1,3),2),LEFT(RIGHT(AI$1,6),2)),$M2&gt;=DATE(2025,LEFT(RIGHT(AI$1,3),2),LEFT(RIGHT(AI$1,6),2))),"Yes",IF(AND($P2="HALF BOARD",$Q2="Breakfast and lunch",$L2&lt;DATE(2025,LEFT(RIGHT(AI$1,3),2),LEFT(RIGHT(AI$1,6),2)),$M2&gt;=DATE(2025,LEFT(RIGHT(AI$1,3),2),LEFT(RIGHT(AI$1,6),2))),"Yes","No")))</f>
        <v/>
      </c>
      <c r="AJ2" t="str">
        <f>IF(OR($B2="",$B2=0),"",IF(AND($P2="FULL BOARD",$L2&lt;=DATE(2025,LEFT(RIGHT(AJ$1,3),2),LEFT(RIGHT(AJ$1,6),2)),$M2&gt;DATE(2025,LEFT(RIGHT(AJ$1,3),2),LEFT(RIGHT(AJ$1,6),2))),"Yes",IF(AND($P2="HALF BOARD",$Q2="Breakfast and dinner",$L2&lt;=DATE(2025,LEFT(RIGHT(AJ$1,3),2),LEFT(RIGHT(AJ$1,6),2)),$M2&gt;DATE(2025,LEFT(RIGHT(AJ$1,3),2),LEFT(RIGHT(AJ$1,6),2))),"Yes","No")))</f>
        <v/>
      </c>
      <c r="AK2" t="str">
        <f>IF(OR($B2="",$B2=0),"",IF(AND($P2="FULL BOARD",$L2&lt;DATE(2025,LEFT(RIGHT(AK$1,3),2),LEFT(RIGHT(AK$1,6),2)),$M2&gt;=DATE(2025,LEFT(RIGHT(AK$1,3),2),LEFT(RIGHT(AK$1,6),2))),"Yes",IF(AND($P2="HALF BOARD",$Q2="Breakfast and lunch",$L2&lt;DATE(2025,LEFT(RIGHT(AK$1,3),2),LEFT(RIGHT(AK$1,6),2)),$M2&gt;=DATE(2025,LEFT(RIGHT(AK$1,3),2),LEFT(RIGHT(AK$1,6),2))),"Yes","No")))</f>
        <v/>
      </c>
      <c r="AL2" t="str">
        <f>IF(OR($B2="",$B2=0),"",IF(AND($P2="FULL BOARD",$L2&lt;=DATE(2025,LEFT(RIGHT(AL$1,3),2),LEFT(RIGHT(AL$1,6),2)),$M2&gt;DATE(2025,LEFT(RIGHT(AL$1,3),2),LEFT(RIGHT(AL$1,6),2))),"Yes",IF(AND($P2="HALF BOARD",$Q2="Breakfast and dinner",$L2&lt;=DATE(2025,LEFT(RIGHT(AL$1,3),2),LEFT(RIGHT(AL$1,6),2)),$M2&gt;DATE(2025,LEFT(RIGHT(AL$1,3),2),LEFT(RIGHT(AL$1,6),2))),"Yes","No")))</f>
        <v/>
      </c>
      <c r="AM2" t="str">
        <f>IF(OR($B2="",$B2=0),"",IF(AND($P2="FULL BOARD",$L2&lt;DATE(2025,LEFT(RIGHT(AM$1,3),2),LEFT(RIGHT(AM$1,6),2)),$M2&gt;=DATE(2025,LEFT(RIGHT(AM$1,3),2),LEFT(RIGHT(AM$1,6),2))),"Yes",IF(AND($P2="HALF BOARD",$Q2="Breakfast and lunch",$L2&lt;DATE(2025,LEFT(RIGHT(AM$1,3),2),LEFT(RIGHT(AM$1,6),2)),$M2&gt;=DATE(2025,LEFT(RIGHT(AM$1,3),2),LEFT(RIGHT(AM$1,6),2))),"Yes","No")))</f>
        <v/>
      </c>
      <c r="AN2" t="str">
        <f>IF(OR($B2="",$B2=0),"",IF(AND($P2="FULL BOARD",$L2&lt;=DATE(2025,LEFT(RIGHT(AN$1,3),2),LEFT(RIGHT(AN$1,6),2)),$M2&gt;DATE(2025,LEFT(RIGHT(AN$1,3),2),LEFT(RIGHT(AN$1,6),2))),"Yes",IF(AND($P2="HALF BOARD",$Q2="Breakfast and dinner",$L2&lt;=DATE(2025,LEFT(RIGHT(AN$1,3),2),LEFT(RIGHT(AN$1,6),2)),$M2&gt;DATE(2025,LEFT(RIGHT(AN$1,3),2),LEFT(RIGHT(AN$1,6),2))),"Yes","No")))</f>
        <v/>
      </c>
      <c r="AO2" t="str">
        <f>IF(OR($B2="",$B2=0),"",IF(AND($P2="FULL BOARD",$L2&lt;DATE(2025,LEFT(RIGHT(AO$1,3),2),LEFT(RIGHT(AO$1,6),2)),$M2&gt;=DATE(2025,LEFT(RIGHT(AO$1,3),2),LEFT(RIGHT(AO$1,6),2))),"Yes",IF(AND($P2="HALF BOARD",$Q2="Breakfast and lunch",$L2&lt;DATE(2025,LEFT(RIGHT(AO$1,3),2),LEFT(RIGHT(AO$1,6),2)),$M2&gt;=DATE(2025,LEFT(RIGHT(AO$1,3),2),LEFT(RIGHT(AO$1,6),2))),"Yes","No")))</f>
        <v/>
      </c>
      <c r="AP2" t="str">
        <f>IF(OR($B2="",$B2=0),"",IF(AND($P2="FULL BOARD",$L2&lt;=DATE(2025,LEFT(RIGHT(AP$1,3),2),LEFT(RIGHT(AP$1,6),2)),$M2&gt;DATE(2025,LEFT(RIGHT(AP$1,3),2),LEFT(RIGHT(AP$1,6),2))),"Yes",IF(AND($P2="HALF BOARD",$Q2="Breakfast and dinner",$L2&lt;=DATE(2025,LEFT(RIGHT(AP$1,3),2),LEFT(RIGHT(AP$1,6),2)),$M2&gt;DATE(2025,LEFT(RIGHT(AP$1,3),2),LEFT(RIGHT(AP$1,6),2))),"Yes","No")))</f>
        <v/>
      </c>
      <c r="AQ2" t="str">
        <f>IF(OR($B2="",$B2=0),"",IF(AND($P2="FULL BOARD",$L2&lt;DATE(2025,LEFT(RIGHT(AQ$1,3),2),LEFT(RIGHT(AQ$1,6),2)),$M2&gt;=DATE(2025,LEFT(RIGHT(AQ$1,3),2),LEFT(RIGHT(AQ$1,6),2))),"Yes",IF(AND($P2="HALF BOARD",$Q2="Breakfast and lunch",$L2&lt;DATE(2025,LEFT(RIGHT(AQ$1,3),2),LEFT(RIGHT(AQ$1,6),2)),$M2&gt;=DATE(2025,LEFT(RIGHT(AQ$1,3),2),LEFT(RIGHT(AQ$1,6),2))),"Yes","No")))</f>
        <v/>
      </c>
      <c r="AR2" t="str">
        <f>IF(OR($B2="",$B2=0),"",IF(AND($P2="FULL BOARD",$L2&lt;=DATE(2025,LEFT(RIGHT(AR$1,3),2),LEFT(RIGHT(AR$1,6),2)),$M2&gt;DATE(2025,LEFT(RIGHT(AR$1,3),2),LEFT(RIGHT(AR$1,6),2))),"Yes",IF(AND($P2="HALF BOARD",$Q2="Breakfast and dinner",$L2&lt;=DATE(2025,LEFT(RIGHT(AR$1,3),2),LEFT(RIGHT(AR$1,6),2)),$M2&gt;DATE(2025,LEFT(RIGHT(AR$1,3),2),LEFT(RIGHT(AR$1,6),2))),"Yes","No")))</f>
        <v/>
      </c>
      <c r="AS2" t="str">
        <f>IF(OR($B2="",$B2=0),"",IF(OR($R2="2 competition days",$R2="Only Saturday"),"Yes (in the hall)",IF(AND($P2="FULL BOARD",$L2&lt;DATE(2025,LEFT(RIGHT(AS$1,3),2),LEFT(RIGHT(AS$1,6),2)),$M2&gt;=DATE(2025,LEFT(RIGHT(AS$1,3),2),LEFT(RIGHT(AS$1,6),2))),"Yes",IF(AND($P2="HALF BOARD",$Q2="Breakfast and lunch",$L2&lt;DATE(2025,LEFT(RIGHT(AS$1,3),2),LEFT(RIGHT(AS$1,6),2)),$M2&gt;=DATE(2025,LEFT(RIGHT(AS$1,3),2),LEFT(RIGHT(AS$1,6),2))),"Yes","No"))))</f>
        <v/>
      </c>
      <c r="AT2" t="str">
        <f>IF(OR($B2="",$B2=0),"",IF(AND($P2="FULL BOARD",$L2&lt;=DATE(2025,LEFT(RIGHT(AT$1,3),2),LEFT(RIGHT(AT$1,6),2)),$M2&gt;DATE(2025,LEFT(RIGHT(AT$1,3),2),LEFT(RIGHT(AT$1,6),2))),"Yes",IF(AND($P2="HALF BOARD",$Q2="Breakfast and dinner",$L2&lt;=DATE(2025,LEFT(RIGHT(AT$1,3),2),LEFT(RIGHT(AT$1,6),2)),$M2&gt;DATE(2025,LEFT(RIGHT(AT$1,3),2),LEFT(RIGHT(AT$1,6),2))),"Yes","No")))</f>
        <v/>
      </c>
      <c r="AU2" t="str">
        <f>IF(OR($B2="",$B2=0),"",IF(OR($R2="2 competition days",$R2="Only Sunday"),"Yes (in the hall)",IF(AND($P2="FULL BOARD",$L2&lt;DATE(2025,LEFT(RIGHT(AU$1,3),2),LEFT(RIGHT(AU$1,6),2)),$M2&gt;=DATE(2025,LEFT(RIGHT(AU$1,3),2),LEFT(RIGHT(AU$1,6),2))),"Yes",IF(AND($P2="HALF BOARD",$Q2="Breakfast and lunch",$L2&lt;DATE(2025,LEFT(RIGHT(AU$1,3),2),LEFT(RIGHT(AU$1,6),2)),$M2&gt;=DATE(2025,LEFT(RIGHT(AU$1,3),2),LEFT(RIGHT(AU$1,6),2))),"Yes","No"))))</f>
        <v/>
      </c>
      <c r="AV2" t="str">
        <f>IF(OR($B2="",$B2=0),"",IF(AND($P2="FULL BOARD",$L2&lt;=DATE(2025,LEFT(RIGHT(AV$1,3),2),LEFT(RIGHT(AV$1,6),2)),$M2&gt;DATE(2025,LEFT(RIGHT(AV$1,3),2),LEFT(RIGHT(AV$1,6),2))),"Yes",IF(AND($P2="HALF BOARD",$Q2="Breakfast and dinner",$L2&lt;=DATE(2025,LEFT(RIGHT(AV$1,3),2),LEFT(RIGHT(AV$1,6),2)),$M2&gt;DATE(2025,LEFT(RIGHT(AV$1,3),2),LEFT(RIGHT(AV$1,6),2))),"Yes","No")))</f>
        <v/>
      </c>
      <c r="AW2" t="str">
        <f>IF(OR($B2="",$B2=0),"",IF('4 - FORM TC'!M13="Yes","Yes","No"))</f>
        <v/>
      </c>
      <c r="AX2" t="str">
        <f>IF(OR($B2="",$B2=0),"",IF('4 - FORM TC'!N13="Yes","Yes","No"))</f>
        <v/>
      </c>
      <c r="AY2" t="str">
        <f>IF(OR($B2="",$B2=0),"",IF('4 - FORM TC'!P13="Yes","Yes","No"))</f>
        <v/>
      </c>
      <c r="AZ2" t="str">
        <f>IF(OR($B2="",$B2=0),"",IF('4 - FORM TC'!Q13="Yes","Yes","No"))</f>
        <v/>
      </c>
      <c r="BA2" t="str">
        <f>IF(OR($B2="",$B2=0),"",IF('4 - FORM TC'!S13="Yes","Yes","No"))</f>
        <v/>
      </c>
      <c r="BB2" t="str">
        <f>IF(OR($B2="",$B2=0),"",IF('4 - FORM TC'!T13="Yes","Yes","No"))</f>
        <v/>
      </c>
      <c r="BC2" t="str">
        <f>IF(OR($B2="",$B2=0),"",IF('4 - FORM TC'!V13="Yes","Yes","No"))</f>
        <v/>
      </c>
      <c r="BE2">
        <f>'AMOUNT COMP'!N65</f>
        <v>0</v>
      </c>
      <c r="BF2" t="str">
        <f>IF('1 - SUMMARY'!$B$12="","",'1 - SUMMARY'!$B$12)</f>
        <v/>
      </c>
      <c r="BG2" t="str">
        <f>IF('1 - SUMMARY'!$C$20="","",'1 - SUMMARY'!$C$20)</f>
        <v/>
      </c>
      <c r="BH2" t="str">
        <f>IF('1 - SUMMARY'!$D$20="","",'1 - SUMMARY'!$D$20)</f>
        <v/>
      </c>
    </row>
    <row r="3" spans="1:60">
      <c r="A3" t="str">
        <f>IF(E3="","",'1 - SUMMARY'!F$10)</f>
        <v/>
      </c>
      <c r="B3" t="str">
        <f t="shared" ref="B3:B51" si="0">IF(E3="","",1)</f>
        <v/>
      </c>
      <c r="C3" t="str">
        <f>IF('AMOUNT COMP'!D14="","",'AMOUNT COMP'!D14)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t="str">
        <f>IF('2 - FORM GENERAL'!I14="","",'2 - FORM GENERAL'!I14)</f>
        <v/>
      </c>
      <c r="J3" s="8" t="str">
        <f>IF('2 - FORM GENERAL'!J14="","",'2 - FORM GENERAL'!J14)</f>
        <v/>
      </c>
      <c r="K3" t="str">
        <f>IF('2 - FORM GENERAL'!K14="","",'2 - FORM GENERAL'!K14)</f>
        <v/>
      </c>
      <c r="L3" s="8" t="str">
        <f>IF('2 - FORM GENERAL'!L14="","",'2 - FORM GENERAL'!L14)</f>
        <v/>
      </c>
      <c r="M3" s="8" t="str">
        <f>IF('2 - FORM GENERAL'!M14="","",'2 - FORM GENERAL'!M14)</f>
        <v/>
      </c>
      <c r="N3" t="str">
        <f>IF('2 - FORM GENERAL'!N14="","",'2 - FORM GENERAL'!N14)</f>
        <v/>
      </c>
      <c r="O3" t="str">
        <f>IF('3 - FORM COMP'!J14="","",'3 - FORM COMP'!J14)</f>
        <v/>
      </c>
      <c r="P3" t="str">
        <f>IF('3 - FORM COMP'!K14="","",'3 - FORM COMP'!K14)</f>
        <v/>
      </c>
      <c r="Q3" t="str">
        <f>IF('3 - FORM COMP'!L14="","",'3 - FORM COMP'!L14)</f>
        <v/>
      </c>
      <c r="R3" t="str">
        <f>IF('3 - FORM COMP'!M14="","",'3 - FORM COMP'!M14)</f>
        <v/>
      </c>
      <c r="S3" s="8" t="str">
        <f>IF('3 - FORM COMP'!N14="","",'3 - FORM COMP'!N14)</f>
        <v/>
      </c>
      <c r="T3" s="8" t="str">
        <f>IF('3 - FORM COMP'!O14="","",'3 - FORM COMP'!O14)</f>
        <v/>
      </c>
      <c r="U3" s="8" t="str">
        <f>IF('3 - FORM COMP'!P14="","",'3 - FORM COMP'!P14)</f>
        <v/>
      </c>
      <c r="V3" s="8" t="str">
        <f>IF('3 - FORM COMP'!Q14="","",'3 - FORM COMP'!Q14)</f>
        <v/>
      </c>
      <c r="W3" s="8" t="str">
        <f>IF('3 - FORM COMP'!R14="","",'3 - FORM COMP'!R14)</f>
        <v/>
      </c>
      <c r="X3" s="8" t="str">
        <f>IF('3 - FORM COMP'!S14="","",'3 - FORM COMP'!S14)</f>
        <v/>
      </c>
      <c r="Y3" s="8" t="str">
        <f>IF('3 - FORM COMP'!T14="","",'3 - FORM COMP'!T14)</f>
        <v/>
      </c>
      <c r="Z3" t="str">
        <f>IF('3 - FORM COMP'!U14="","",'3 - FORM COMP'!U14)</f>
        <v/>
      </c>
      <c r="AA3" t="str">
        <f>IF('3 - FORM COMP'!V14="","",'3 - FORM COMP'!V14)</f>
        <v/>
      </c>
      <c r="AB3" t="str">
        <f>IF('3 - FORM COMP'!W14="","",'3 - FORM COMP'!W14)</f>
        <v/>
      </c>
      <c r="AC3" t="str">
        <f>IF('4 - FORM TC'!K14="","",'4 - FORM TC'!K14)</f>
        <v/>
      </c>
      <c r="AD3" t="str">
        <f>IF('4 - FORM TC'!L14="","",'4 - FORM TC'!L14)</f>
        <v/>
      </c>
      <c r="AE3" t="str">
        <f>IF('4 - FORM TC'!O14="","",'4 - FORM TC'!O14)</f>
        <v/>
      </c>
      <c r="AF3" t="str">
        <f>IF('4 - FORM TC'!R14="","",'4 - FORM TC'!R14)</f>
        <v/>
      </c>
      <c r="AG3" t="str">
        <f>IF('4 - FORM TC'!U14="","",'4 - FORM TC'!U14)</f>
        <v/>
      </c>
      <c r="AH3" t="str">
        <f>IF('4 - FORM TC'!W14="","",'4 - FORM TC'!W14)</f>
        <v/>
      </c>
      <c r="AI3" t="str">
        <f t="shared" ref="AI3:AI35" si="1">IF(OR($B3="",$B3=0),"",IF(AND($P3="FULL BOARD",$L3&lt;DATE(2025,LEFT(RIGHT(AI$1,3),2),LEFT(RIGHT(AI$1,6),2)),$M3&gt;=DATE(2025,LEFT(RIGHT(AI$1,3),2),LEFT(RIGHT(AI$1,6),2))),"Yes",IF(AND($P3="HALF BOARD",$Q3="Breakfast and lunch",$L3&lt;DATE(2025,LEFT(RIGHT(AI$1,3),2),LEFT(RIGHT(AI$1,6),2)),$M3&gt;=DATE(2025,LEFT(RIGHT(AI$1,3),2),LEFT(RIGHT(AI$1,6),2))),"Yes","No")))</f>
        <v/>
      </c>
      <c r="AJ3" t="str">
        <f t="shared" ref="AJ3:AJ35" si="2">IF(OR($B3="",$B3=0),"",IF(AND($P3="FULL BOARD",$L3&lt;=DATE(2025,LEFT(RIGHT(AJ$1,3),2),LEFT(RIGHT(AJ$1,6),2)),$M3&gt;DATE(2025,LEFT(RIGHT(AJ$1,3),2),LEFT(RIGHT(AJ$1,6),2))),"Yes",IF(AND($P3="HALF BOARD",$Q3="Breakfast and dinner",$L3&lt;=DATE(2025,LEFT(RIGHT(AJ$1,3),2),LEFT(RIGHT(AJ$1,6),2)),$M3&gt;DATE(2025,LEFT(RIGHT(AJ$1,3),2),LEFT(RIGHT(AJ$1,6),2))),"Yes","No")))</f>
        <v/>
      </c>
      <c r="AK3" t="str">
        <f t="shared" ref="AK3:AK35" si="3">IF(OR($B3="",$B3=0),"",IF(AND($P3="FULL BOARD",$L3&lt;DATE(2025,LEFT(RIGHT(AK$1,3),2),LEFT(RIGHT(AK$1,6),2)),$M3&gt;=DATE(2025,LEFT(RIGHT(AK$1,3),2),LEFT(RIGHT(AK$1,6),2))),"Yes",IF(AND($P3="HALF BOARD",$Q3="Breakfast and lunch",$L3&lt;DATE(2025,LEFT(RIGHT(AK$1,3),2),LEFT(RIGHT(AK$1,6),2)),$M3&gt;=DATE(2025,LEFT(RIGHT(AK$1,3),2),LEFT(RIGHT(AK$1,6),2))),"Yes","No")))</f>
        <v/>
      </c>
      <c r="AL3" t="str">
        <f t="shared" ref="AL3:AL35" si="4">IF(OR($B3="",$B3=0),"",IF(AND($P3="FULL BOARD",$L3&lt;=DATE(2025,LEFT(RIGHT(AL$1,3),2),LEFT(RIGHT(AL$1,6),2)),$M3&gt;DATE(2025,LEFT(RIGHT(AL$1,3),2),LEFT(RIGHT(AL$1,6),2))),"Yes",IF(AND($P3="HALF BOARD",$Q3="Breakfast and dinner",$L3&lt;=DATE(2025,LEFT(RIGHT(AL$1,3),2),LEFT(RIGHT(AL$1,6),2)),$M3&gt;DATE(2025,LEFT(RIGHT(AL$1,3),2),LEFT(RIGHT(AL$1,6),2))),"Yes","No")))</f>
        <v/>
      </c>
      <c r="AM3" t="str">
        <f t="shared" ref="AM3:AM35" si="5">IF(OR($B3="",$B3=0),"",IF(AND($P3="FULL BOARD",$L3&lt;DATE(2025,LEFT(RIGHT(AM$1,3),2),LEFT(RIGHT(AM$1,6),2)),$M3&gt;=DATE(2025,LEFT(RIGHT(AM$1,3),2),LEFT(RIGHT(AM$1,6),2))),"Yes",IF(AND($P3="HALF BOARD",$Q3="Breakfast and lunch",$L3&lt;DATE(2025,LEFT(RIGHT(AM$1,3),2),LEFT(RIGHT(AM$1,6),2)),$M3&gt;=DATE(2025,LEFT(RIGHT(AM$1,3),2),LEFT(RIGHT(AM$1,6),2))),"Yes","No")))</f>
        <v/>
      </c>
      <c r="AN3" t="str">
        <f t="shared" ref="AN3:AN35" si="6">IF(OR($B3="",$B3=0),"",IF(AND($P3="FULL BOARD",$L3&lt;=DATE(2025,LEFT(RIGHT(AN$1,3),2),LEFT(RIGHT(AN$1,6),2)),$M3&gt;DATE(2025,LEFT(RIGHT(AN$1,3),2),LEFT(RIGHT(AN$1,6),2))),"Yes",IF(AND($P3="HALF BOARD",$Q3="Breakfast and dinner",$L3&lt;=DATE(2025,LEFT(RIGHT(AN$1,3),2),LEFT(RIGHT(AN$1,6),2)),$M3&gt;DATE(2025,LEFT(RIGHT(AN$1,3),2),LEFT(RIGHT(AN$1,6),2))),"Yes","No")))</f>
        <v/>
      </c>
      <c r="AO3" t="str">
        <f t="shared" ref="AO3:AO35" si="7">IF(OR($B3="",$B3=0),"",IF(AND($P3="FULL BOARD",$L3&lt;DATE(2025,LEFT(RIGHT(AO$1,3),2),LEFT(RIGHT(AO$1,6),2)),$M3&gt;=DATE(2025,LEFT(RIGHT(AO$1,3),2),LEFT(RIGHT(AO$1,6),2))),"Yes",IF(AND($P3="HALF BOARD",$Q3="Breakfast and lunch",$L3&lt;DATE(2025,LEFT(RIGHT(AO$1,3),2),LEFT(RIGHT(AO$1,6),2)),$M3&gt;=DATE(2025,LEFT(RIGHT(AO$1,3),2),LEFT(RIGHT(AO$1,6),2))),"Yes","No")))</f>
        <v/>
      </c>
      <c r="AP3" t="str">
        <f t="shared" ref="AP3:AP35" si="8">IF(OR($B3="",$B3=0),"",IF(AND($P3="FULL BOARD",$L3&lt;=DATE(2025,LEFT(RIGHT(AP$1,3),2),LEFT(RIGHT(AP$1,6),2)),$M3&gt;DATE(2025,LEFT(RIGHT(AP$1,3),2),LEFT(RIGHT(AP$1,6),2))),"Yes",IF(AND($P3="HALF BOARD",$Q3="Breakfast and dinner",$L3&lt;=DATE(2025,LEFT(RIGHT(AP$1,3),2),LEFT(RIGHT(AP$1,6),2)),$M3&gt;DATE(2025,LEFT(RIGHT(AP$1,3),2),LEFT(RIGHT(AP$1,6),2))),"Yes","No")))</f>
        <v/>
      </c>
      <c r="AQ3" t="str">
        <f t="shared" ref="AQ3:AQ35" si="9">IF(OR($B3="",$B3=0),"",IF(AND($P3="FULL BOARD",$L3&lt;DATE(2025,LEFT(RIGHT(AQ$1,3),2),LEFT(RIGHT(AQ$1,6),2)),$M3&gt;=DATE(2025,LEFT(RIGHT(AQ$1,3),2),LEFT(RIGHT(AQ$1,6),2))),"Yes",IF(AND($P3="HALF BOARD",$Q3="Breakfast and lunch",$L3&lt;DATE(2025,LEFT(RIGHT(AQ$1,3),2),LEFT(RIGHT(AQ$1,6),2)),$M3&gt;=DATE(2025,LEFT(RIGHT(AQ$1,3),2),LEFT(RIGHT(AQ$1,6),2))),"Yes","No")))</f>
        <v/>
      </c>
      <c r="AR3" t="str">
        <f t="shared" ref="AR3:AR35" si="10">IF(OR($B3="",$B3=0),"",IF(AND($P3="FULL BOARD",$L3&lt;=DATE(2025,LEFT(RIGHT(AR$1,3),2),LEFT(RIGHT(AR$1,6),2)),$M3&gt;DATE(2025,LEFT(RIGHT(AR$1,3),2),LEFT(RIGHT(AR$1,6),2))),"Yes",IF(AND($P3="HALF BOARD",$Q3="Breakfast and dinner",$L3&lt;=DATE(2025,LEFT(RIGHT(AR$1,3),2),LEFT(RIGHT(AR$1,6),2)),$M3&gt;DATE(2025,LEFT(RIGHT(AR$1,3),2),LEFT(RIGHT(AR$1,6),2))),"Yes","No")))</f>
        <v/>
      </c>
      <c r="AS3" t="str">
        <f t="shared" ref="AS3:AS35" si="11">IF(OR($B3="",$B3=0),"",IF(OR($R3="2 competition days",$R3="Only Saturday"),"Yes (in the hall)",IF(AND($P3="FULL BOARD",$L3&lt;DATE(2025,LEFT(RIGHT(AS$1,3),2),LEFT(RIGHT(AS$1,6),2)),$M3&gt;=DATE(2025,LEFT(RIGHT(AS$1,3),2),LEFT(RIGHT(AS$1,6),2))),"Yes",IF(AND($P3="HALF BOARD",$Q3="Breakfast and lunch",$L3&lt;DATE(2025,LEFT(RIGHT(AS$1,3),2),LEFT(RIGHT(AS$1,6),2)),$M3&gt;=DATE(2025,LEFT(RIGHT(AS$1,3),2),LEFT(RIGHT(AS$1,6),2))),"Yes","No"))))</f>
        <v/>
      </c>
      <c r="AT3" t="str">
        <f t="shared" ref="AT3:AT35" si="12">IF(OR($B3="",$B3=0),"",IF(AND($P3="FULL BOARD",$L3&lt;=DATE(2025,LEFT(RIGHT(AT$1,3),2),LEFT(RIGHT(AT$1,6),2)),$M3&gt;DATE(2025,LEFT(RIGHT(AT$1,3),2),LEFT(RIGHT(AT$1,6),2))),"Yes",IF(AND($P3="HALF BOARD",$Q3="Breakfast and dinner",$L3&lt;=DATE(2025,LEFT(RIGHT(AT$1,3),2),LEFT(RIGHT(AT$1,6),2)),$M3&gt;DATE(2025,LEFT(RIGHT(AT$1,3),2),LEFT(RIGHT(AT$1,6),2))),"Yes","No")))</f>
        <v/>
      </c>
      <c r="AU3" t="str">
        <f t="shared" ref="AU3:AU35" si="13">IF(OR($B3="",$B3=0),"",IF(OR($R3="2 competition days",$R3="Only Sunday"),"Yes (in the hall)",IF(AND($P3="FULL BOARD",$L3&lt;DATE(2025,LEFT(RIGHT(AU$1,3),2),LEFT(RIGHT(AU$1,6),2)),$M3&gt;=DATE(2025,LEFT(RIGHT(AU$1,3),2),LEFT(RIGHT(AU$1,6),2))),"Yes",IF(AND($P3="HALF BOARD",$Q3="Breakfast and lunch",$L3&lt;DATE(2025,LEFT(RIGHT(AU$1,3),2),LEFT(RIGHT(AU$1,6),2)),$M3&gt;=DATE(2025,LEFT(RIGHT(AU$1,3),2),LEFT(RIGHT(AU$1,6),2))),"Yes","No"))))</f>
        <v/>
      </c>
      <c r="AV3" t="str">
        <f t="shared" ref="AV3:AV35" si="14">IF(OR($B3="",$B3=0),"",IF(AND($P3="FULL BOARD",$L3&lt;=DATE(2025,LEFT(RIGHT(AV$1,3),2),LEFT(RIGHT(AV$1,6),2)),$M3&gt;DATE(2025,LEFT(RIGHT(AV$1,3),2),LEFT(RIGHT(AV$1,6),2))),"Yes",IF(AND($P3="HALF BOARD",$Q3="Breakfast and dinner",$L3&lt;=DATE(2025,LEFT(RIGHT(AV$1,3),2),LEFT(RIGHT(AV$1,6),2)),$M3&gt;DATE(2025,LEFT(RIGHT(AV$1,3),2),LEFT(RIGHT(AV$1,6),2))),"Yes","No")))</f>
        <v/>
      </c>
      <c r="AW3" t="str">
        <f>IF(OR($B3="",$B3=0),"",IF('4 - FORM TC'!M14="Yes","Yes","No"))</f>
        <v/>
      </c>
      <c r="AX3" t="str">
        <f>IF(OR($B3="",$B3=0),"",IF('4 - FORM TC'!N14="Yes","Yes","No"))</f>
        <v/>
      </c>
      <c r="AY3" t="str">
        <f>IF(OR($B3="",$B3=0),"",IF('4 - FORM TC'!P14="Yes","Yes","No"))</f>
        <v/>
      </c>
      <c r="AZ3" t="str">
        <f>IF(OR($B3="",$B3=0),"",IF('4 - FORM TC'!Q14="Yes","Yes","No"))</f>
        <v/>
      </c>
      <c r="BA3" t="str">
        <f>IF(OR($B3="",$B3=0),"",IF('4 - FORM TC'!S14="Yes","Yes","No"))</f>
        <v/>
      </c>
      <c r="BB3" t="str">
        <f>IF(OR($B3="",$B3=0),"",IF('4 - FORM TC'!T14="Yes","Yes","No"))</f>
        <v/>
      </c>
      <c r="BC3" t="str">
        <f>IF(OR($B3="",$B3=0),"",IF('4 - FORM TC'!V14="Yes","Yes","No"))</f>
        <v/>
      </c>
      <c r="BF3" t="str">
        <f>IF('1 - SUMMARY'!$B$12="","",'1 - SUMMARY'!$B$12)</f>
        <v/>
      </c>
      <c r="BG3" t="str">
        <f>IF('1 - SUMMARY'!$C$20="","",'1 - SUMMARY'!$C$20)</f>
        <v/>
      </c>
      <c r="BH3" t="str">
        <f>IF('1 - SUMMARY'!$D$20="","",'1 - SUMMARY'!$D$20)</f>
        <v/>
      </c>
    </row>
    <row r="4" spans="1:60">
      <c r="A4" t="str">
        <f>IF(E4="","",'1 - SUMMARY'!F$10)</f>
        <v/>
      </c>
      <c r="B4" t="str">
        <f t="shared" si="0"/>
        <v/>
      </c>
      <c r="C4" t="str">
        <f>IF('AMOUNT COMP'!D15="","",'AMOUNT COMP'!D15)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t="str">
        <f>IF('2 - FORM GENERAL'!I15="","",'2 - FORM GENERAL'!I15)</f>
        <v/>
      </c>
      <c r="J4" s="8" t="str">
        <f>IF('2 - FORM GENERAL'!J15="","",'2 - FORM GENERAL'!J15)</f>
        <v/>
      </c>
      <c r="K4" t="str">
        <f>IF('2 - FORM GENERAL'!K15="","",'2 - FORM GENERAL'!K15)</f>
        <v/>
      </c>
      <c r="L4" s="8" t="str">
        <f>IF('2 - FORM GENERAL'!L15="","",'2 - FORM GENERAL'!L15)</f>
        <v/>
      </c>
      <c r="M4" s="8" t="str">
        <f>IF('2 - FORM GENERAL'!M15="","",'2 - FORM GENERAL'!M15)</f>
        <v/>
      </c>
      <c r="N4" t="str">
        <f>IF('2 - FORM GENERAL'!N15="","",'2 - FORM GENERAL'!N15)</f>
        <v/>
      </c>
      <c r="O4" t="str">
        <f>IF('3 - FORM COMP'!J15="","",'3 - FORM COMP'!J15)</f>
        <v/>
      </c>
      <c r="P4" t="str">
        <f>IF('3 - FORM COMP'!K15="","",'3 - FORM COMP'!K15)</f>
        <v/>
      </c>
      <c r="Q4" t="str">
        <f>IF('3 - FORM COMP'!L15="","",'3 - FORM COMP'!L15)</f>
        <v/>
      </c>
      <c r="R4" t="str">
        <f>IF('3 - FORM COMP'!M15="","",'3 - FORM COMP'!M15)</f>
        <v/>
      </c>
      <c r="S4" s="8" t="str">
        <f>IF('3 - FORM COMP'!N15="","",'3 - FORM COMP'!N15)</f>
        <v/>
      </c>
      <c r="T4" s="8" t="str">
        <f>IF('3 - FORM COMP'!O15="","",'3 - FORM COMP'!O15)</f>
        <v/>
      </c>
      <c r="U4" s="8" t="str">
        <f>IF('3 - FORM COMP'!P15="","",'3 - FORM COMP'!P15)</f>
        <v/>
      </c>
      <c r="V4" s="8" t="str">
        <f>IF('3 - FORM COMP'!Q15="","",'3 - FORM COMP'!Q15)</f>
        <v/>
      </c>
      <c r="W4" s="8" t="str">
        <f>IF('3 - FORM COMP'!R15="","",'3 - FORM COMP'!R15)</f>
        <v/>
      </c>
      <c r="X4" s="8" t="str">
        <f>IF('3 - FORM COMP'!S15="","",'3 - FORM COMP'!S15)</f>
        <v/>
      </c>
      <c r="Y4" s="8" t="str">
        <f>IF('3 - FORM COMP'!T15="","",'3 - FORM COMP'!T15)</f>
        <v/>
      </c>
      <c r="Z4" t="str">
        <f>IF('3 - FORM COMP'!U15="","",'3 - FORM COMP'!U15)</f>
        <v/>
      </c>
      <c r="AA4" t="str">
        <f>IF('3 - FORM COMP'!V15="","",'3 - FORM COMP'!V15)</f>
        <v/>
      </c>
      <c r="AB4" t="str">
        <f>IF('3 - FORM COMP'!W15="","",'3 - FORM COMP'!W15)</f>
        <v/>
      </c>
      <c r="AC4" t="str">
        <f>IF('4 - FORM TC'!K15="","",'4 - FORM TC'!K15)</f>
        <v/>
      </c>
      <c r="AD4" t="str">
        <f>IF('4 - FORM TC'!L15="","",'4 - FORM TC'!L15)</f>
        <v/>
      </c>
      <c r="AE4" t="str">
        <f>IF('4 - FORM TC'!O15="","",'4 - FORM TC'!O15)</f>
        <v/>
      </c>
      <c r="AF4" t="str">
        <f>IF('4 - FORM TC'!R15="","",'4 - FORM TC'!R15)</f>
        <v/>
      </c>
      <c r="AG4" t="str">
        <f>IF('4 - FORM TC'!U15="","",'4 - FORM TC'!U15)</f>
        <v/>
      </c>
      <c r="AH4" t="str">
        <f>IF('4 - FORM TC'!W15="","",'4 - FORM TC'!W15)</f>
        <v/>
      </c>
      <c r="AI4" t="str">
        <f t="shared" si="1"/>
        <v/>
      </c>
      <c r="AJ4" t="str">
        <f t="shared" si="2"/>
        <v/>
      </c>
      <c r="AK4" t="str">
        <f t="shared" si="3"/>
        <v/>
      </c>
      <c r="AL4" t="str">
        <f t="shared" si="4"/>
        <v/>
      </c>
      <c r="AM4" t="str">
        <f t="shared" si="5"/>
        <v/>
      </c>
      <c r="AN4" t="str">
        <f t="shared" si="6"/>
        <v/>
      </c>
      <c r="AO4" t="str">
        <f t="shared" si="7"/>
        <v/>
      </c>
      <c r="AP4" t="str">
        <f t="shared" si="8"/>
        <v/>
      </c>
      <c r="AQ4" t="str">
        <f t="shared" si="9"/>
        <v/>
      </c>
      <c r="AR4" t="str">
        <f t="shared" si="10"/>
        <v/>
      </c>
      <c r="AS4" t="str">
        <f t="shared" si="11"/>
        <v/>
      </c>
      <c r="AT4" t="str">
        <f t="shared" si="12"/>
        <v/>
      </c>
      <c r="AU4" t="str">
        <f t="shared" si="13"/>
        <v/>
      </c>
      <c r="AV4" t="str">
        <f t="shared" si="14"/>
        <v/>
      </c>
      <c r="AW4" t="str">
        <f>IF(OR($B4="",$B4=0),"",IF('4 - FORM TC'!M15="Yes","Yes","No"))</f>
        <v/>
      </c>
      <c r="AX4" t="str">
        <f>IF(OR($B4="",$B4=0),"",IF('4 - FORM TC'!N15="Yes","Yes","No"))</f>
        <v/>
      </c>
      <c r="AY4" t="str">
        <f>IF(OR($B4="",$B4=0),"",IF('4 - FORM TC'!P15="Yes","Yes","No"))</f>
        <v/>
      </c>
      <c r="AZ4" t="str">
        <f>IF(OR($B4="",$B4=0),"",IF('4 - FORM TC'!Q15="Yes","Yes","No"))</f>
        <v/>
      </c>
      <c r="BA4" t="str">
        <f>IF(OR($B4="",$B4=0),"",IF('4 - FORM TC'!S15="Yes","Yes","No"))</f>
        <v/>
      </c>
      <c r="BB4" t="str">
        <f>IF(OR($B4="",$B4=0),"",IF('4 - FORM TC'!T15="Yes","Yes","No"))</f>
        <v/>
      </c>
      <c r="BC4" t="str">
        <f>IF(OR($B4="",$B4=0),"",IF('4 - FORM TC'!V15="Yes","Yes","No"))</f>
        <v/>
      </c>
      <c r="BF4" t="str">
        <f>IF('1 - SUMMARY'!$B$12="","",'1 - SUMMARY'!$B$12)</f>
        <v/>
      </c>
      <c r="BG4" t="str">
        <f>IF('1 - SUMMARY'!$C$20="","",'1 - SUMMARY'!$C$20)</f>
        <v/>
      </c>
      <c r="BH4" t="str">
        <f>IF('1 - SUMMARY'!$D$20="","",'1 - SUMMARY'!$D$20)</f>
        <v/>
      </c>
    </row>
    <row r="5" spans="1:60">
      <c r="A5" t="str">
        <f>IF(E5="","",'1 - SUMMARY'!F$10)</f>
        <v/>
      </c>
      <c r="B5" t="str">
        <f t="shared" si="0"/>
        <v/>
      </c>
      <c r="C5" t="str">
        <f>IF('AMOUNT COMP'!D16="","",'AMOUNT COMP'!D16)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t="str">
        <f>IF('2 - FORM GENERAL'!I16="","",'2 - FORM GENERAL'!I16)</f>
        <v/>
      </c>
      <c r="J5" s="8" t="str">
        <f>IF('2 - FORM GENERAL'!J16="","",'2 - FORM GENERAL'!J16)</f>
        <v/>
      </c>
      <c r="K5" t="str">
        <f>IF('2 - FORM GENERAL'!K16="","",'2 - FORM GENERAL'!K16)</f>
        <v/>
      </c>
      <c r="L5" s="8" t="str">
        <f>IF('2 - FORM GENERAL'!L16="","",'2 - FORM GENERAL'!L16)</f>
        <v/>
      </c>
      <c r="M5" s="8" t="str">
        <f>IF('2 - FORM GENERAL'!M16="","",'2 - FORM GENERAL'!M16)</f>
        <v/>
      </c>
      <c r="N5" t="str">
        <f>IF('2 - FORM GENERAL'!N16="","",'2 - FORM GENERAL'!N16)</f>
        <v/>
      </c>
      <c r="O5" t="str">
        <f>IF('3 - FORM COMP'!J16="","",'3 - FORM COMP'!J16)</f>
        <v/>
      </c>
      <c r="P5" t="str">
        <f>IF('3 - FORM COMP'!K16="","",'3 - FORM COMP'!K16)</f>
        <v/>
      </c>
      <c r="Q5" t="str">
        <f>IF('3 - FORM COMP'!L16="","",'3 - FORM COMP'!L16)</f>
        <v/>
      </c>
      <c r="R5" t="str">
        <f>IF('3 - FORM COMP'!M16="","",'3 - FORM COMP'!M16)</f>
        <v/>
      </c>
      <c r="S5" s="8" t="str">
        <f>IF('3 - FORM COMP'!N16="","",'3 - FORM COMP'!N16)</f>
        <v/>
      </c>
      <c r="T5" s="8" t="str">
        <f>IF('3 - FORM COMP'!O16="","",'3 - FORM COMP'!O16)</f>
        <v/>
      </c>
      <c r="U5" s="8" t="str">
        <f>IF('3 - FORM COMP'!P16="","",'3 - FORM COMP'!P16)</f>
        <v/>
      </c>
      <c r="V5" s="8" t="str">
        <f>IF('3 - FORM COMP'!Q16="","",'3 - FORM COMP'!Q16)</f>
        <v/>
      </c>
      <c r="W5" s="8" t="str">
        <f>IF('3 - FORM COMP'!R16="","",'3 - FORM COMP'!R16)</f>
        <v/>
      </c>
      <c r="X5" s="8" t="str">
        <f>IF('3 - FORM COMP'!S16="","",'3 - FORM COMP'!S16)</f>
        <v/>
      </c>
      <c r="Y5" s="8" t="str">
        <f>IF('3 - FORM COMP'!T16="","",'3 - FORM COMP'!T16)</f>
        <v/>
      </c>
      <c r="Z5" t="str">
        <f>IF('3 - FORM COMP'!U16="","",'3 - FORM COMP'!U16)</f>
        <v/>
      </c>
      <c r="AA5" t="str">
        <f>IF('3 - FORM COMP'!V16="","",'3 - FORM COMP'!V16)</f>
        <v/>
      </c>
      <c r="AB5" t="str">
        <f>IF('3 - FORM COMP'!W16="","",'3 - FORM COMP'!W16)</f>
        <v/>
      </c>
      <c r="AC5" t="str">
        <f>IF('4 - FORM TC'!K16="","",'4 - FORM TC'!K16)</f>
        <v/>
      </c>
      <c r="AD5" t="str">
        <f>IF('4 - FORM TC'!L16="","",'4 - FORM TC'!L16)</f>
        <v/>
      </c>
      <c r="AE5" t="str">
        <f>IF('4 - FORM TC'!O16="","",'4 - FORM TC'!O16)</f>
        <v/>
      </c>
      <c r="AF5" t="str">
        <f>IF('4 - FORM TC'!R16="","",'4 - FORM TC'!R16)</f>
        <v/>
      </c>
      <c r="AG5" t="str">
        <f>IF('4 - FORM TC'!U16="","",'4 - FORM TC'!U16)</f>
        <v/>
      </c>
      <c r="AH5" t="str">
        <f>IF('4 - FORM TC'!W16="","",'4 - FORM TC'!W16)</f>
        <v/>
      </c>
      <c r="AI5" t="str">
        <f t="shared" si="1"/>
        <v/>
      </c>
      <c r="AJ5" t="str">
        <f t="shared" si="2"/>
        <v/>
      </c>
      <c r="AK5" t="str">
        <f t="shared" si="3"/>
        <v/>
      </c>
      <c r="AL5" t="str">
        <f t="shared" si="4"/>
        <v/>
      </c>
      <c r="AM5" t="str">
        <f t="shared" si="5"/>
        <v/>
      </c>
      <c r="AN5" t="str">
        <f t="shared" si="6"/>
        <v/>
      </c>
      <c r="AO5" t="str">
        <f t="shared" si="7"/>
        <v/>
      </c>
      <c r="AP5" t="str">
        <f t="shared" si="8"/>
        <v/>
      </c>
      <c r="AQ5" t="str">
        <f t="shared" si="9"/>
        <v/>
      </c>
      <c r="AR5" t="str">
        <f t="shared" si="10"/>
        <v/>
      </c>
      <c r="AS5" t="str">
        <f t="shared" si="11"/>
        <v/>
      </c>
      <c r="AT5" t="str">
        <f t="shared" si="12"/>
        <v/>
      </c>
      <c r="AU5" t="str">
        <f t="shared" si="13"/>
        <v/>
      </c>
      <c r="AV5" t="str">
        <f t="shared" si="14"/>
        <v/>
      </c>
      <c r="AW5" t="str">
        <f>IF(OR($B5="",$B5=0),"",IF('4 - FORM TC'!M16="Yes","Yes","No"))</f>
        <v/>
      </c>
      <c r="AX5" t="str">
        <f>IF(OR($B5="",$B5=0),"",IF('4 - FORM TC'!N16="Yes","Yes","No"))</f>
        <v/>
      </c>
      <c r="AY5" t="str">
        <f>IF(OR($B5="",$B5=0),"",IF('4 - FORM TC'!P16="Yes","Yes","No"))</f>
        <v/>
      </c>
      <c r="AZ5" t="str">
        <f>IF(OR($B5="",$B5=0),"",IF('4 - FORM TC'!Q16="Yes","Yes","No"))</f>
        <v/>
      </c>
      <c r="BA5" t="str">
        <f>IF(OR($B5="",$B5=0),"",IF('4 - FORM TC'!S16="Yes","Yes","No"))</f>
        <v/>
      </c>
      <c r="BB5" t="str">
        <f>IF(OR($B5="",$B5=0),"",IF('4 - FORM TC'!T16="Yes","Yes","No"))</f>
        <v/>
      </c>
      <c r="BC5" t="str">
        <f>IF(OR($B5="",$B5=0),"",IF('4 - FORM TC'!V16="Yes","Yes","No"))</f>
        <v/>
      </c>
      <c r="BF5" t="str">
        <f>IF('1 - SUMMARY'!$B$12="","",'1 - SUMMARY'!$B$12)</f>
        <v/>
      </c>
      <c r="BG5" t="str">
        <f>IF('1 - SUMMARY'!$C$20="","",'1 - SUMMARY'!$C$20)</f>
        <v/>
      </c>
      <c r="BH5" t="str">
        <f>IF('1 - SUMMARY'!$D$20="","",'1 - SUMMARY'!$D$20)</f>
        <v/>
      </c>
    </row>
    <row r="6" spans="1:60">
      <c r="A6" t="str">
        <f>IF(E6="","",'1 - SUMMARY'!F$10)</f>
        <v/>
      </c>
      <c r="B6" t="str">
        <f t="shared" si="0"/>
        <v/>
      </c>
      <c r="C6" t="str">
        <f>IF('AMOUNT COMP'!D17="","",'AMOUNT COMP'!D17)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t="str">
        <f>IF('2 - FORM GENERAL'!I17="","",'2 - FORM GENERAL'!I17)</f>
        <v/>
      </c>
      <c r="J6" s="8" t="str">
        <f>IF('2 - FORM GENERAL'!J17="","",'2 - FORM GENERAL'!J17)</f>
        <v/>
      </c>
      <c r="K6" t="str">
        <f>IF('2 - FORM GENERAL'!K17="","",'2 - FORM GENERAL'!K17)</f>
        <v/>
      </c>
      <c r="L6" s="8" t="str">
        <f>IF('2 - FORM GENERAL'!L17="","",'2 - FORM GENERAL'!L17)</f>
        <v/>
      </c>
      <c r="M6" s="8" t="str">
        <f>IF('2 - FORM GENERAL'!M17="","",'2 - FORM GENERAL'!M17)</f>
        <v/>
      </c>
      <c r="N6" t="str">
        <f>IF('2 - FORM GENERAL'!N17="","",'2 - FORM GENERAL'!N17)</f>
        <v/>
      </c>
      <c r="O6" t="str">
        <f>IF('3 - FORM COMP'!J17="","",'3 - FORM COMP'!J17)</f>
        <v/>
      </c>
      <c r="P6" t="str">
        <f>IF('3 - FORM COMP'!K17="","",'3 - FORM COMP'!K17)</f>
        <v/>
      </c>
      <c r="Q6" t="str">
        <f>IF('3 - FORM COMP'!L17="","",'3 - FORM COMP'!L17)</f>
        <v/>
      </c>
      <c r="R6" t="str">
        <f>IF('3 - FORM COMP'!M17="","",'3 - FORM COMP'!M17)</f>
        <v/>
      </c>
      <c r="S6" s="8" t="str">
        <f>IF('3 - FORM COMP'!N17="","",'3 - FORM COMP'!N17)</f>
        <v/>
      </c>
      <c r="T6" s="8" t="str">
        <f>IF('3 - FORM COMP'!O17="","",'3 - FORM COMP'!O17)</f>
        <v/>
      </c>
      <c r="U6" s="8" t="str">
        <f>IF('3 - FORM COMP'!P17="","",'3 - FORM COMP'!P17)</f>
        <v/>
      </c>
      <c r="V6" s="8" t="str">
        <f>IF('3 - FORM COMP'!Q17="","",'3 - FORM COMP'!Q17)</f>
        <v/>
      </c>
      <c r="W6" s="8" t="str">
        <f>IF('3 - FORM COMP'!R17="","",'3 - FORM COMP'!R17)</f>
        <v/>
      </c>
      <c r="X6" s="8" t="str">
        <f>IF('3 - FORM COMP'!S17="","",'3 - FORM COMP'!S17)</f>
        <v/>
      </c>
      <c r="Y6" s="8" t="str">
        <f>IF('3 - FORM COMP'!T17="","",'3 - FORM COMP'!T17)</f>
        <v/>
      </c>
      <c r="Z6" t="str">
        <f>IF('3 - FORM COMP'!U17="","",'3 - FORM COMP'!U17)</f>
        <v/>
      </c>
      <c r="AA6" t="str">
        <f>IF('3 - FORM COMP'!V17="","",'3 - FORM COMP'!V17)</f>
        <v/>
      </c>
      <c r="AB6" t="str">
        <f>IF('3 - FORM COMP'!W17="","",'3 - FORM COMP'!W17)</f>
        <v/>
      </c>
      <c r="AC6" t="str">
        <f>IF('4 - FORM TC'!K17="","",'4 - FORM TC'!K17)</f>
        <v/>
      </c>
      <c r="AD6" t="str">
        <f>IF('4 - FORM TC'!L17="","",'4 - FORM TC'!L17)</f>
        <v/>
      </c>
      <c r="AE6" t="str">
        <f>IF('4 - FORM TC'!O17="","",'4 - FORM TC'!O17)</f>
        <v/>
      </c>
      <c r="AF6" t="str">
        <f>IF('4 - FORM TC'!R17="","",'4 - FORM TC'!R17)</f>
        <v/>
      </c>
      <c r="AG6" t="str">
        <f>IF('4 - FORM TC'!U17="","",'4 - FORM TC'!U17)</f>
        <v/>
      </c>
      <c r="AH6" t="str">
        <f>IF('4 - FORM TC'!W17="","",'4 - FORM TC'!W17)</f>
        <v/>
      </c>
      <c r="AI6" t="str">
        <f t="shared" si="1"/>
        <v/>
      </c>
      <c r="AJ6" t="str">
        <f t="shared" si="2"/>
        <v/>
      </c>
      <c r="AK6" t="str">
        <f t="shared" si="3"/>
        <v/>
      </c>
      <c r="AL6" t="str">
        <f t="shared" si="4"/>
        <v/>
      </c>
      <c r="AM6" t="str">
        <f t="shared" si="5"/>
        <v/>
      </c>
      <c r="AN6" t="str">
        <f t="shared" si="6"/>
        <v/>
      </c>
      <c r="AO6" t="str">
        <f t="shared" si="7"/>
        <v/>
      </c>
      <c r="AP6" t="str">
        <f t="shared" si="8"/>
        <v/>
      </c>
      <c r="AQ6" t="str">
        <f t="shared" si="9"/>
        <v/>
      </c>
      <c r="AR6" t="str">
        <f t="shared" si="10"/>
        <v/>
      </c>
      <c r="AS6" t="str">
        <f t="shared" si="11"/>
        <v/>
      </c>
      <c r="AT6" t="str">
        <f t="shared" si="12"/>
        <v/>
      </c>
      <c r="AU6" t="str">
        <f t="shared" si="13"/>
        <v/>
      </c>
      <c r="AV6" t="str">
        <f t="shared" si="14"/>
        <v/>
      </c>
      <c r="AW6" t="str">
        <f>IF(OR($B6="",$B6=0),"",IF('4 - FORM TC'!M17="Yes","Yes","No"))</f>
        <v/>
      </c>
      <c r="AX6" t="str">
        <f>IF(OR($B6="",$B6=0),"",IF('4 - FORM TC'!N17="Yes","Yes","No"))</f>
        <v/>
      </c>
      <c r="AY6" t="str">
        <f>IF(OR($B6="",$B6=0),"",IF('4 - FORM TC'!P17="Yes","Yes","No"))</f>
        <v/>
      </c>
      <c r="AZ6" t="str">
        <f>IF(OR($B6="",$B6=0),"",IF('4 - FORM TC'!Q17="Yes","Yes","No"))</f>
        <v/>
      </c>
      <c r="BA6" t="str">
        <f>IF(OR($B6="",$B6=0),"",IF('4 - FORM TC'!S17="Yes","Yes","No"))</f>
        <v/>
      </c>
      <c r="BB6" t="str">
        <f>IF(OR($B6="",$B6=0),"",IF('4 - FORM TC'!T17="Yes","Yes","No"))</f>
        <v/>
      </c>
      <c r="BC6" t="str">
        <f>IF(OR($B6="",$B6=0),"",IF('4 - FORM TC'!V17="Yes","Yes","No"))</f>
        <v/>
      </c>
      <c r="BF6" t="str">
        <f>IF('1 - SUMMARY'!$B$12="","",'1 - SUMMARY'!$B$12)</f>
        <v/>
      </c>
      <c r="BG6" t="str">
        <f>IF('1 - SUMMARY'!$C$20="","",'1 - SUMMARY'!$C$20)</f>
        <v/>
      </c>
      <c r="BH6" t="str">
        <f>IF('1 - SUMMARY'!$D$20="","",'1 - SUMMARY'!$D$20)</f>
        <v/>
      </c>
    </row>
    <row r="7" spans="1:60">
      <c r="A7" t="str">
        <f>IF(E7="","",'1 - SUMMARY'!F$10)</f>
        <v/>
      </c>
      <c r="B7" t="str">
        <f t="shared" si="0"/>
        <v/>
      </c>
      <c r="C7" t="str">
        <f>IF('AMOUNT COMP'!D18="","",'AMOUNT COMP'!D18)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t="str">
        <f>IF('2 - FORM GENERAL'!I18="","",'2 - FORM GENERAL'!I18)</f>
        <v/>
      </c>
      <c r="J7" s="8" t="str">
        <f>IF('2 - FORM GENERAL'!J18="","",'2 - FORM GENERAL'!J18)</f>
        <v/>
      </c>
      <c r="K7" t="str">
        <f>IF('2 - FORM GENERAL'!K18="","",'2 - FORM GENERAL'!K18)</f>
        <v/>
      </c>
      <c r="L7" s="8" t="str">
        <f>IF('2 - FORM GENERAL'!L18="","",'2 - FORM GENERAL'!L18)</f>
        <v/>
      </c>
      <c r="M7" s="8" t="str">
        <f>IF('2 - FORM GENERAL'!M18="","",'2 - FORM GENERAL'!M18)</f>
        <v/>
      </c>
      <c r="N7" t="str">
        <f>IF('2 - FORM GENERAL'!N18="","",'2 - FORM GENERAL'!N18)</f>
        <v/>
      </c>
      <c r="O7" t="str">
        <f>IF('3 - FORM COMP'!J18="","",'3 - FORM COMP'!J18)</f>
        <v/>
      </c>
      <c r="P7" t="str">
        <f>IF('3 - FORM COMP'!K18="","",'3 - FORM COMP'!K18)</f>
        <v/>
      </c>
      <c r="Q7" t="str">
        <f>IF('3 - FORM COMP'!L18="","",'3 - FORM COMP'!L18)</f>
        <v/>
      </c>
      <c r="R7" t="str">
        <f>IF('3 - FORM COMP'!M18="","",'3 - FORM COMP'!M18)</f>
        <v/>
      </c>
      <c r="S7" s="8" t="str">
        <f>IF('3 - FORM COMP'!N18="","",'3 - FORM COMP'!N18)</f>
        <v/>
      </c>
      <c r="T7" s="8" t="str">
        <f>IF('3 - FORM COMP'!O18="","",'3 - FORM COMP'!O18)</f>
        <v/>
      </c>
      <c r="U7" s="8" t="str">
        <f>IF('3 - FORM COMP'!P18="","",'3 - FORM COMP'!P18)</f>
        <v/>
      </c>
      <c r="V7" s="8" t="str">
        <f>IF('3 - FORM COMP'!Q18="","",'3 - FORM COMP'!Q18)</f>
        <v/>
      </c>
      <c r="W7" s="8" t="str">
        <f>IF('3 - FORM COMP'!R18="","",'3 - FORM COMP'!R18)</f>
        <v/>
      </c>
      <c r="X7" s="8" t="str">
        <f>IF('3 - FORM COMP'!S18="","",'3 - FORM COMP'!S18)</f>
        <v/>
      </c>
      <c r="Y7" s="8" t="str">
        <f>IF('3 - FORM COMP'!T18="","",'3 - FORM COMP'!T18)</f>
        <v/>
      </c>
      <c r="Z7" t="str">
        <f>IF('3 - FORM COMP'!U18="","",'3 - FORM COMP'!U18)</f>
        <v/>
      </c>
      <c r="AA7" t="str">
        <f>IF('3 - FORM COMP'!V18="","",'3 - FORM COMP'!V18)</f>
        <v/>
      </c>
      <c r="AB7" t="str">
        <f>IF('3 - FORM COMP'!W18="","",'3 - FORM COMP'!W18)</f>
        <v/>
      </c>
      <c r="AC7" t="str">
        <f>IF('4 - FORM TC'!K18="","",'4 - FORM TC'!K18)</f>
        <v/>
      </c>
      <c r="AD7" t="str">
        <f>IF('4 - FORM TC'!L18="","",'4 - FORM TC'!L18)</f>
        <v/>
      </c>
      <c r="AE7" t="str">
        <f>IF('4 - FORM TC'!O18="","",'4 - FORM TC'!O18)</f>
        <v/>
      </c>
      <c r="AF7" t="str">
        <f>IF('4 - FORM TC'!R18="","",'4 - FORM TC'!R18)</f>
        <v/>
      </c>
      <c r="AG7" t="str">
        <f>IF('4 - FORM TC'!U18="","",'4 - FORM TC'!U18)</f>
        <v/>
      </c>
      <c r="AH7" t="str">
        <f>IF('4 - FORM TC'!W18="","",'4 - FORM TC'!W18)</f>
        <v/>
      </c>
      <c r="AI7" t="str">
        <f t="shared" si="1"/>
        <v/>
      </c>
      <c r="AJ7" t="str">
        <f t="shared" si="2"/>
        <v/>
      </c>
      <c r="AK7" t="str">
        <f t="shared" si="3"/>
        <v/>
      </c>
      <c r="AL7" t="str">
        <f t="shared" si="4"/>
        <v/>
      </c>
      <c r="AM7" t="str">
        <f t="shared" si="5"/>
        <v/>
      </c>
      <c r="AN7" t="str">
        <f t="shared" si="6"/>
        <v/>
      </c>
      <c r="AO7" t="str">
        <f t="shared" si="7"/>
        <v/>
      </c>
      <c r="AP7" t="str">
        <f t="shared" si="8"/>
        <v/>
      </c>
      <c r="AQ7" t="str">
        <f t="shared" si="9"/>
        <v/>
      </c>
      <c r="AR7" t="str">
        <f t="shared" si="10"/>
        <v/>
      </c>
      <c r="AS7" t="str">
        <f t="shared" si="11"/>
        <v/>
      </c>
      <c r="AT7" t="str">
        <f t="shared" si="12"/>
        <v/>
      </c>
      <c r="AU7" t="str">
        <f t="shared" si="13"/>
        <v/>
      </c>
      <c r="AV7" t="str">
        <f t="shared" si="14"/>
        <v/>
      </c>
      <c r="AW7" t="str">
        <f>IF(OR($B7="",$B7=0),"",IF('4 - FORM TC'!M18="Yes","Yes","No"))</f>
        <v/>
      </c>
      <c r="AX7" t="str">
        <f>IF(OR($B7="",$B7=0),"",IF('4 - FORM TC'!N18="Yes","Yes","No"))</f>
        <v/>
      </c>
      <c r="AY7" t="str">
        <f>IF(OR($B7="",$B7=0),"",IF('4 - FORM TC'!P18="Yes","Yes","No"))</f>
        <v/>
      </c>
      <c r="AZ7" t="str">
        <f>IF(OR($B7="",$B7=0),"",IF('4 - FORM TC'!Q18="Yes","Yes","No"))</f>
        <v/>
      </c>
      <c r="BA7" t="str">
        <f>IF(OR($B7="",$B7=0),"",IF('4 - FORM TC'!S18="Yes","Yes","No"))</f>
        <v/>
      </c>
      <c r="BB7" t="str">
        <f>IF(OR($B7="",$B7=0),"",IF('4 - FORM TC'!T18="Yes","Yes","No"))</f>
        <v/>
      </c>
      <c r="BC7" t="str">
        <f>IF(OR($B7="",$B7=0),"",IF('4 - FORM TC'!V18="Yes","Yes","No"))</f>
        <v/>
      </c>
      <c r="BF7" t="str">
        <f>IF('1 - SUMMARY'!$B$12="","",'1 - SUMMARY'!$B$12)</f>
        <v/>
      </c>
      <c r="BG7" t="str">
        <f>IF('1 - SUMMARY'!$C$20="","",'1 - SUMMARY'!$C$20)</f>
        <v/>
      </c>
      <c r="BH7" t="str">
        <f>IF('1 - SUMMARY'!$D$20="","",'1 - SUMMARY'!$D$20)</f>
        <v/>
      </c>
    </row>
    <row r="8" spans="1:60">
      <c r="A8" t="str">
        <f>IF(E8="","",'1 - SUMMARY'!F$10)</f>
        <v/>
      </c>
      <c r="B8" t="str">
        <f t="shared" si="0"/>
        <v/>
      </c>
      <c r="C8" t="str">
        <f>IF('AMOUNT COMP'!D19="","",'AMOUNT COMP'!D19)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t="str">
        <f>IF('2 - FORM GENERAL'!I19="","",'2 - FORM GENERAL'!I19)</f>
        <v/>
      </c>
      <c r="J8" s="8" t="str">
        <f>IF('2 - FORM GENERAL'!J19="","",'2 - FORM GENERAL'!J19)</f>
        <v/>
      </c>
      <c r="K8" t="str">
        <f>IF('2 - FORM GENERAL'!K19="","",'2 - FORM GENERAL'!K19)</f>
        <v/>
      </c>
      <c r="L8" s="8" t="str">
        <f>IF('2 - FORM GENERAL'!L19="","",'2 - FORM GENERAL'!L19)</f>
        <v/>
      </c>
      <c r="M8" s="8" t="str">
        <f>IF('2 - FORM GENERAL'!M19="","",'2 - FORM GENERAL'!M19)</f>
        <v/>
      </c>
      <c r="N8" t="str">
        <f>IF('2 - FORM GENERAL'!N19="","",'2 - FORM GENERAL'!N19)</f>
        <v/>
      </c>
      <c r="O8" t="str">
        <f>IF('3 - FORM COMP'!J19="","",'3 - FORM COMP'!J19)</f>
        <v/>
      </c>
      <c r="P8" t="str">
        <f>IF('3 - FORM COMP'!K19="","",'3 - FORM COMP'!K19)</f>
        <v/>
      </c>
      <c r="Q8" t="str">
        <f>IF('3 - FORM COMP'!L19="","",'3 - FORM COMP'!L19)</f>
        <v/>
      </c>
      <c r="R8" t="str">
        <f>IF('3 - FORM COMP'!M19="","",'3 - FORM COMP'!M19)</f>
        <v/>
      </c>
      <c r="S8" s="8" t="str">
        <f>IF('3 - FORM COMP'!N19="","",'3 - FORM COMP'!N19)</f>
        <v/>
      </c>
      <c r="T8" s="8" t="str">
        <f>IF('3 - FORM COMP'!O19="","",'3 - FORM COMP'!O19)</f>
        <v/>
      </c>
      <c r="U8" s="8" t="str">
        <f>IF('3 - FORM COMP'!P19="","",'3 - FORM COMP'!P19)</f>
        <v/>
      </c>
      <c r="V8" s="8" t="str">
        <f>IF('3 - FORM COMP'!Q19="","",'3 - FORM COMP'!Q19)</f>
        <v/>
      </c>
      <c r="W8" s="8" t="str">
        <f>IF('3 - FORM COMP'!R19="","",'3 - FORM COMP'!R19)</f>
        <v/>
      </c>
      <c r="X8" s="8" t="str">
        <f>IF('3 - FORM COMP'!S19="","",'3 - FORM COMP'!S19)</f>
        <v/>
      </c>
      <c r="Y8" s="8" t="str">
        <f>IF('3 - FORM COMP'!T19="","",'3 - FORM COMP'!T19)</f>
        <v/>
      </c>
      <c r="Z8" t="str">
        <f>IF('3 - FORM COMP'!U19="","",'3 - FORM COMP'!U19)</f>
        <v/>
      </c>
      <c r="AA8" t="str">
        <f>IF('3 - FORM COMP'!V19="","",'3 - FORM COMP'!V19)</f>
        <v/>
      </c>
      <c r="AB8" t="str">
        <f>IF('3 - FORM COMP'!W19="","",'3 - FORM COMP'!W19)</f>
        <v/>
      </c>
      <c r="AC8" t="str">
        <f>IF('4 - FORM TC'!K19="","",'4 - FORM TC'!K19)</f>
        <v/>
      </c>
      <c r="AD8" t="str">
        <f>IF('4 - FORM TC'!L19="","",'4 - FORM TC'!L19)</f>
        <v/>
      </c>
      <c r="AE8" t="str">
        <f>IF('4 - FORM TC'!O19="","",'4 - FORM TC'!O19)</f>
        <v/>
      </c>
      <c r="AF8" t="str">
        <f>IF('4 - FORM TC'!R19="","",'4 - FORM TC'!R19)</f>
        <v/>
      </c>
      <c r="AG8" t="str">
        <f>IF('4 - FORM TC'!U19="","",'4 - FORM TC'!U19)</f>
        <v/>
      </c>
      <c r="AH8" t="str">
        <f>IF('4 - FORM TC'!W19="","",'4 - FORM TC'!W19)</f>
        <v/>
      </c>
      <c r="AI8" t="str">
        <f t="shared" si="1"/>
        <v/>
      </c>
      <c r="AJ8" t="str">
        <f t="shared" si="2"/>
        <v/>
      </c>
      <c r="AK8" t="str">
        <f t="shared" si="3"/>
        <v/>
      </c>
      <c r="AL8" t="str">
        <f t="shared" si="4"/>
        <v/>
      </c>
      <c r="AM8" t="str">
        <f t="shared" si="5"/>
        <v/>
      </c>
      <c r="AN8" t="str">
        <f t="shared" si="6"/>
        <v/>
      </c>
      <c r="AO8" t="str">
        <f t="shared" si="7"/>
        <v/>
      </c>
      <c r="AP8" t="str">
        <f t="shared" si="8"/>
        <v/>
      </c>
      <c r="AQ8" t="str">
        <f t="shared" si="9"/>
        <v/>
      </c>
      <c r="AR8" t="str">
        <f t="shared" si="10"/>
        <v/>
      </c>
      <c r="AS8" t="str">
        <f t="shared" si="11"/>
        <v/>
      </c>
      <c r="AT8" t="str">
        <f t="shared" si="12"/>
        <v/>
      </c>
      <c r="AU8" t="str">
        <f t="shared" si="13"/>
        <v/>
      </c>
      <c r="AV8" t="str">
        <f t="shared" si="14"/>
        <v/>
      </c>
      <c r="AW8" t="str">
        <f>IF(OR($B8="",$B8=0),"",IF('4 - FORM TC'!M19="Yes","Yes","No"))</f>
        <v/>
      </c>
      <c r="AX8" t="str">
        <f>IF(OR($B8="",$B8=0),"",IF('4 - FORM TC'!N19="Yes","Yes","No"))</f>
        <v/>
      </c>
      <c r="AY8" t="str">
        <f>IF(OR($B8="",$B8=0),"",IF('4 - FORM TC'!P19="Yes","Yes","No"))</f>
        <v/>
      </c>
      <c r="AZ8" t="str">
        <f>IF(OR($B8="",$B8=0),"",IF('4 - FORM TC'!Q19="Yes","Yes","No"))</f>
        <v/>
      </c>
      <c r="BA8" t="str">
        <f>IF(OR($B8="",$B8=0),"",IF('4 - FORM TC'!S19="Yes","Yes","No"))</f>
        <v/>
      </c>
      <c r="BB8" t="str">
        <f>IF(OR($B8="",$B8=0),"",IF('4 - FORM TC'!T19="Yes","Yes","No"))</f>
        <v/>
      </c>
      <c r="BC8" t="str">
        <f>IF(OR($B8="",$B8=0),"",IF('4 - FORM TC'!V19="Yes","Yes","No"))</f>
        <v/>
      </c>
      <c r="BF8" t="str">
        <f>IF('1 - SUMMARY'!$B$12="","",'1 - SUMMARY'!$B$12)</f>
        <v/>
      </c>
      <c r="BG8" t="str">
        <f>IF('1 - SUMMARY'!$C$20="","",'1 - SUMMARY'!$C$20)</f>
        <v/>
      </c>
      <c r="BH8" t="str">
        <f>IF('1 - SUMMARY'!$D$20="","",'1 - SUMMARY'!$D$20)</f>
        <v/>
      </c>
    </row>
    <row r="9" spans="1:60">
      <c r="A9" t="str">
        <f>IF(E9="","",'1 - SUMMARY'!F$10)</f>
        <v/>
      </c>
      <c r="B9" t="str">
        <f t="shared" si="0"/>
        <v/>
      </c>
      <c r="C9" t="str">
        <f>IF('AMOUNT COMP'!D20="","",'AMOUNT COMP'!D20)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t="str">
        <f>IF('2 - FORM GENERAL'!I20="","",'2 - FORM GENERAL'!I20)</f>
        <v/>
      </c>
      <c r="J9" s="8" t="str">
        <f>IF('2 - FORM GENERAL'!J20="","",'2 - FORM GENERAL'!J20)</f>
        <v/>
      </c>
      <c r="K9" t="str">
        <f>IF('2 - FORM GENERAL'!K20="","",'2 - FORM GENERAL'!K20)</f>
        <v/>
      </c>
      <c r="L9" s="8" t="str">
        <f>IF('2 - FORM GENERAL'!L20="","",'2 - FORM GENERAL'!L20)</f>
        <v/>
      </c>
      <c r="M9" s="8" t="str">
        <f>IF('2 - FORM GENERAL'!M20="","",'2 - FORM GENERAL'!M20)</f>
        <v/>
      </c>
      <c r="N9" t="str">
        <f>IF('2 - FORM GENERAL'!N20="","",'2 - FORM GENERAL'!N20)</f>
        <v/>
      </c>
      <c r="O9" t="str">
        <f>IF('3 - FORM COMP'!J20="","",'3 - FORM COMP'!J20)</f>
        <v/>
      </c>
      <c r="P9" t="str">
        <f>IF('3 - FORM COMP'!K20="","",'3 - FORM COMP'!K20)</f>
        <v/>
      </c>
      <c r="Q9" t="str">
        <f>IF('3 - FORM COMP'!L20="","",'3 - FORM COMP'!L20)</f>
        <v/>
      </c>
      <c r="R9" t="str">
        <f>IF('3 - FORM COMP'!M20="","",'3 - FORM COMP'!M20)</f>
        <v/>
      </c>
      <c r="S9" s="8" t="str">
        <f>IF('3 - FORM COMP'!N20="","",'3 - FORM COMP'!N20)</f>
        <v/>
      </c>
      <c r="T9" s="8" t="str">
        <f>IF('3 - FORM COMP'!O20="","",'3 - FORM COMP'!O20)</f>
        <v/>
      </c>
      <c r="U9" s="8" t="str">
        <f>IF('3 - FORM COMP'!P20="","",'3 - FORM COMP'!P20)</f>
        <v/>
      </c>
      <c r="V9" s="8" t="str">
        <f>IF('3 - FORM COMP'!Q20="","",'3 - FORM COMP'!Q20)</f>
        <v/>
      </c>
      <c r="W9" s="8" t="str">
        <f>IF('3 - FORM COMP'!R20="","",'3 - FORM COMP'!R20)</f>
        <v/>
      </c>
      <c r="X9" s="8" t="str">
        <f>IF('3 - FORM COMP'!S20="","",'3 - FORM COMP'!S20)</f>
        <v/>
      </c>
      <c r="Y9" s="8" t="str">
        <f>IF('3 - FORM COMP'!T20="","",'3 - FORM COMP'!T20)</f>
        <v/>
      </c>
      <c r="Z9" t="str">
        <f>IF('3 - FORM COMP'!U20="","",'3 - FORM COMP'!U20)</f>
        <v/>
      </c>
      <c r="AA9" t="str">
        <f>IF('3 - FORM COMP'!V20="","",'3 - FORM COMP'!V20)</f>
        <v/>
      </c>
      <c r="AB9" t="str">
        <f>IF('3 - FORM COMP'!W20="","",'3 - FORM COMP'!W20)</f>
        <v/>
      </c>
      <c r="AC9" t="str">
        <f>IF('4 - FORM TC'!K20="","",'4 - FORM TC'!K20)</f>
        <v/>
      </c>
      <c r="AD9" t="str">
        <f>IF('4 - FORM TC'!L20="","",'4 - FORM TC'!L20)</f>
        <v/>
      </c>
      <c r="AE9" t="str">
        <f>IF('4 - FORM TC'!O20="","",'4 - FORM TC'!O20)</f>
        <v/>
      </c>
      <c r="AF9" t="str">
        <f>IF('4 - FORM TC'!R20="","",'4 - FORM TC'!R20)</f>
        <v/>
      </c>
      <c r="AG9" t="str">
        <f>IF('4 - FORM TC'!U20="","",'4 - FORM TC'!U20)</f>
        <v/>
      </c>
      <c r="AH9" t="str">
        <f>IF('4 - FORM TC'!W20="","",'4 - FORM TC'!W20)</f>
        <v/>
      </c>
      <c r="AI9" t="str">
        <f t="shared" si="1"/>
        <v/>
      </c>
      <c r="AJ9" t="str">
        <f t="shared" si="2"/>
        <v/>
      </c>
      <c r="AK9" t="str">
        <f t="shared" si="3"/>
        <v/>
      </c>
      <c r="AL9" t="str">
        <f t="shared" si="4"/>
        <v/>
      </c>
      <c r="AM9" t="str">
        <f t="shared" si="5"/>
        <v/>
      </c>
      <c r="AN9" t="str">
        <f t="shared" si="6"/>
        <v/>
      </c>
      <c r="AO9" t="str">
        <f t="shared" si="7"/>
        <v/>
      </c>
      <c r="AP9" t="str">
        <f t="shared" si="8"/>
        <v/>
      </c>
      <c r="AQ9" t="str">
        <f t="shared" si="9"/>
        <v/>
      </c>
      <c r="AR9" t="str">
        <f t="shared" si="10"/>
        <v/>
      </c>
      <c r="AS9" t="str">
        <f t="shared" si="11"/>
        <v/>
      </c>
      <c r="AT9" t="str">
        <f t="shared" si="12"/>
        <v/>
      </c>
      <c r="AU9" t="str">
        <f t="shared" si="13"/>
        <v/>
      </c>
      <c r="AV9" t="str">
        <f t="shared" si="14"/>
        <v/>
      </c>
      <c r="AW9" t="str">
        <f>IF(OR($B9="",$B9=0),"",IF('4 - FORM TC'!M20="Yes","Yes","No"))</f>
        <v/>
      </c>
      <c r="AX9" t="str">
        <f>IF(OR($B9="",$B9=0),"",IF('4 - FORM TC'!N20="Yes","Yes","No"))</f>
        <v/>
      </c>
      <c r="AY9" t="str">
        <f>IF(OR($B9="",$B9=0),"",IF('4 - FORM TC'!P20="Yes","Yes","No"))</f>
        <v/>
      </c>
      <c r="AZ9" t="str">
        <f>IF(OR($B9="",$B9=0),"",IF('4 - FORM TC'!Q20="Yes","Yes","No"))</f>
        <v/>
      </c>
      <c r="BA9" t="str">
        <f>IF(OR($B9="",$B9=0),"",IF('4 - FORM TC'!S20="Yes","Yes","No"))</f>
        <v/>
      </c>
      <c r="BB9" t="str">
        <f>IF(OR($B9="",$B9=0),"",IF('4 - FORM TC'!T20="Yes","Yes","No"))</f>
        <v/>
      </c>
      <c r="BC9" t="str">
        <f>IF(OR($B9="",$B9=0),"",IF('4 - FORM TC'!V20="Yes","Yes","No"))</f>
        <v/>
      </c>
      <c r="BF9" t="str">
        <f>IF('1 - SUMMARY'!$B$12="","",'1 - SUMMARY'!$B$12)</f>
        <v/>
      </c>
      <c r="BG9" t="str">
        <f>IF('1 - SUMMARY'!$C$20="","",'1 - SUMMARY'!$C$20)</f>
        <v/>
      </c>
      <c r="BH9" t="str">
        <f>IF('1 - SUMMARY'!$D$20="","",'1 - SUMMARY'!$D$20)</f>
        <v/>
      </c>
    </row>
    <row r="10" spans="1:60">
      <c r="A10" t="str">
        <f>IF(E10="","",'1 - SUMMARY'!F$10)</f>
        <v/>
      </c>
      <c r="B10" t="str">
        <f t="shared" si="0"/>
        <v/>
      </c>
      <c r="C10" t="str">
        <f>IF('AMOUNT COMP'!D21="","",'AMOUNT COMP'!D21)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t="str">
        <f>IF('2 - FORM GENERAL'!I21="","",'2 - FORM GENERAL'!I21)</f>
        <v/>
      </c>
      <c r="J10" s="8" t="str">
        <f>IF('2 - FORM GENERAL'!J21="","",'2 - FORM GENERAL'!J21)</f>
        <v/>
      </c>
      <c r="K10" t="str">
        <f>IF('2 - FORM GENERAL'!K21="","",'2 - FORM GENERAL'!K21)</f>
        <v/>
      </c>
      <c r="L10" s="8" t="str">
        <f>IF('2 - FORM GENERAL'!L21="","",'2 - FORM GENERAL'!L21)</f>
        <v/>
      </c>
      <c r="M10" s="8" t="str">
        <f>IF('2 - FORM GENERAL'!M21="","",'2 - FORM GENERAL'!M21)</f>
        <v/>
      </c>
      <c r="N10" t="str">
        <f>IF('2 - FORM GENERAL'!N21="","",'2 - FORM GENERAL'!N21)</f>
        <v/>
      </c>
      <c r="O10" t="str">
        <f>IF('3 - FORM COMP'!J21="","",'3 - FORM COMP'!J21)</f>
        <v/>
      </c>
      <c r="P10" t="str">
        <f>IF('3 - FORM COMP'!K21="","",'3 - FORM COMP'!K21)</f>
        <v/>
      </c>
      <c r="Q10" t="str">
        <f>IF('3 - FORM COMP'!L21="","",'3 - FORM COMP'!L21)</f>
        <v/>
      </c>
      <c r="R10" t="str">
        <f>IF('3 - FORM COMP'!M21="","",'3 - FORM COMP'!M21)</f>
        <v/>
      </c>
      <c r="S10" s="8" t="str">
        <f>IF('3 - FORM COMP'!N21="","",'3 - FORM COMP'!N21)</f>
        <v/>
      </c>
      <c r="T10" s="8" t="str">
        <f>IF('3 - FORM COMP'!O21="","",'3 - FORM COMP'!O21)</f>
        <v/>
      </c>
      <c r="U10" s="8" t="str">
        <f>IF('3 - FORM COMP'!P21="","",'3 - FORM COMP'!P21)</f>
        <v/>
      </c>
      <c r="V10" s="8" t="str">
        <f>IF('3 - FORM COMP'!Q21="","",'3 - FORM COMP'!Q21)</f>
        <v/>
      </c>
      <c r="W10" s="8" t="str">
        <f>IF('3 - FORM COMP'!R21="","",'3 - FORM COMP'!R21)</f>
        <v/>
      </c>
      <c r="X10" s="8" t="str">
        <f>IF('3 - FORM COMP'!S21="","",'3 - FORM COMP'!S21)</f>
        <v/>
      </c>
      <c r="Y10" s="8" t="str">
        <f>IF('3 - FORM COMP'!T21="","",'3 - FORM COMP'!T21)</f>
        <v/>
      </c>
      <c r="Z10" t="str">
        <f>IF('3 - FORM COMP'!U21="","",'3 - FORM COMP'!U21)</f>
        <v/>
      </c>
      <c r="AA10" t="str">
        <f>IF('3 - FORM COMP'!V21="","",'3 - FORM COMP'!V21)</f>
        <v/>
      </c>
      <c r="AB10" t="str">
        <f>IF('3 - FORM COMP'!W21="","",'3 - FORM COMP'!W21)</f>
        <v/>
      </c>
      <c r="AC10" t="str">
        <f>IF('4 - FORM TC'!K21="","",'4 - FORM TC'!K21)</f>
        <v/>
      </c>
      <c r="AD10" t="str">
        <f>IF('4 - FORM TC'!L21="","",'4 - FORM TC'!L21)</f>
        <v/>
      </c>
      <c r="AE10" t="str">
        <f>IF('4 - FORM TC'!O21="","",'4 - FORM TC'!O21)</f>
        <v/>
      </c>
      <c r="AF10" t="str">
        <f>IF('4 - FORM TC'!R21="","",'4 - FORM TC'!R21)</f>
        <v/>
      </c>
      <c r="AG10" t="str">
        <f>IF('4 - FORM TC'!U21="","",'4 - FORM TC'!U21)</f>
        <v/>
      </c>
      <c r="AH10" t="str">
        <f>IF('4 - FORM TC'!W21="","",'4 - FORM TC'!W21)</f>
        <v/>
      </c>
      <c r="AI10" t="str">
        <f t="shared" si="1"/>
        <v/>
      </c>
      <c r="AJ10" t="str">
        <f t="shared" si="2"/>
        <v/>
      </c>
      <c r="AK10" t="str">
        <f t="shared" si="3"/>
        <v/>
      </c>
      <c r="AL10" t="str">
        <f t="shared" si="4"/>
        <v/>
      </c>
      <c r="AM10" t="str">
        <f t="shared" si="5"/>
        <v/>
      </c>
      <c r="AN10" t="str">
        <f t="shared" si="6"/>
        <v/>
      </c>
      <c r="AO10" t="str">
        <f t="shared" si="7"/>
        <v/>
      </c>
      <c r="AP10" t="str">
        <f t="shared" si="8"/>
        <v/>
      </c>
      <c r="AQ10" t="str">
        <f t="shared" si="9"/>
        <v/>
      </c>
      <c r="AR10" t="str">
        <f t="shared" si="10"/>
        <v/>
      </c>
      <c r="AS10" t="str">
        <f t="shared" si="11"/>
        <v/>
      </c>
      <c r="AT10" t="str">
        <f t="shared" si="12"/>
        <v/>
      </c>
      <c r="AU10" t="str">
        <f t="shared" si="13"/>
        <v/>
      </c>
      <c r="AV10" t="str">
        <f t="shared" si="14"/>
        <v/>
      </c>
      <c r="AW10" t="str">
        <f>IF(OR($B10="",$B10=0),"",IF('4 - FORM TC'!M21="Yes","Yes","No"))</f>
        <v/>
      </c>
      <c r="AX10" t="str">
        <f>IF(OR($B10="",$B10=0),"",IF('4 - FORM TC'!N21="Yes","Yes","No"))</f>
        <v/>
      </c>
      <c r="AY10" t="str">
        <f>IF(OR($B10="",$B10=0),"",IF('4 - FORM TC'!P21="Yes","Yes","No"))</f>
        <v/>
      </c>
      <c r="AZ10" t="str">
        <f>IF(OR($B10="",$B10=0),"",IF('4 - FORM TC'!Q21="Yes","Yes","No"))</f>
        <v/>
      </c>
      <c r="BA10" t="str">
        <f>IF(OR($B10="",$B10=0),"",IF('4 - FORM TC'!S21="Yes","Yes","No"))</f>
        <v/>
      </c>
      <c r="BB10" t="str">
        <f>IF(OR($B10="",$B10=0),"",IF('4 - FORM TC'!T21="Yes","Yes","No"))</f>
        <v/>
      </c>
      <c r="BC10" t="str">
        <f>IF(OR($B10="",$B10=0),"",IF('4 - FORM TC'!V21="Yes","Yes","No"))</f>
        <v/>
      </c>
      <c r="BF10" t="str">
        <f>IF('1 - SUMMARY'!$B$12="","",'1 - SUMMARY'!$B$12)</f>
        <v/>
      </c>
      <c r="BG10" t="str">
        <f>IF('1 - SUMMARY'!$C$20="","",'1 - SUMMARY'!$C$20)</f>
        <v/>
      </c>
      <c r="BH10" t="str">
        <f>IF('1 - SUMMARY'!$D$20="","",'1 - SUMMARY'!$D$20)</f>
        <v/>
      </c>
    </row>
    <row r="11" spans="1:60">
      <c r="A11" t="str">
        <f>IF(E11="","",'1 - SUMMARY'!F$10)</f>
        <v/>
      </c>
      <c r="B11" t="str">
        <f t="shared" si="0"/>
        <v/>
      </c>
      <c r="C11" t="str">
        <f>IF('AMOUNT COMP'!D22="","",'AMOUNT COMP'!D22)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t="str">
        <f>IF('2 - FORM GENERAL'!I22="","",'2 - FORM GENERAL'!I22)</f>
        <v/>
      </c>
      <c r="J11" s="8" t="str">
        <f>IF('2 - FORM GENERAL'!J22="","",'2 - FORM GENERAL'!J22)</f>
        <v/>
      </c>
      <c r="K11" t="str">
        <f>IF('2 - FORM GENERAL'!K22="","",'2 - FORM GENERAL'!K22)</f>
        <v/>
      </c>
      <c r="L11" s="8" t="str">
        <f>IF('2 - FORM GENERAL'!L22="","",'2 - FORM GENERAL'!L22)</f>
        <v/>
      </c>
      <c r="M11" s="8" t="str">
        <f>IF('2 - FORM GENERAL'!M22="","",'2 - FORM GENERAL'!M22)</f>
        <v/>
      </c>
      <c r="N11" t="str">
        <f>IF('2 - FORM GENERAL'!N22="","",'2 - FORM GENERAL'!N22)</f>
        <v/>
      </c>
      <c r="O11" t="str">
        <f>IF('3 - FORM COMP'!J22="","",'3 - FORM COMP'!J22)</f>
        <v/>
      </c>
      <c r="P11" t="str">
        <f>IF('3 - FORM COMP'!K22="","",'3 - FORM COMP'!K22)</f>
        <v/>
      </c>
      <c r="Q11" t="str">
        <f>IF('3 - FORM COMP'!L22="","",'3 - FORM COMP'!L22)</f>
        <v/>
      </c>
      <c r="R11" t="str">
        <f>IF('3 - FORM COMP'!M22="","",'3 - FORM COMP'!M22)</f>
        <v/>
      </c>
      <c r="S11" s="8" t="str">
        <f>IF('3 - FORM COMP'!N22="","",'3 - FORM COMP'!N22)</f>
        <v/>
      </c>
      <c r="T11" s="8" t="str">
        <f>IF('3 - FORM COMP'!O22="","",'3 - FORM COMP'!O22)</f>
        <v/>
      </c>
      <c r="U11" s="8" t="str">
        <f>IF('3 - FORM COMP'!P22="","",'3 - FORM COMP'!P22)</f>
        <v/>
      </c>
      <c r="V11" s="8" t="str">
        <f>IF('3 - FORM COMP'!Q22="","",'3 - FORM COMP'!Q22)</f>
        <v/>
      </c>
      <c r="W11" s="8" t="str">
        <f>IF('3 - FORM COMP'!R22="","",'3 - FORM COMP'!R22)</f>
        <v/>
      </c>
      <c r="X11" s="8" t="str">
        <f>IF('3 - FORM COMP'!S22="","",'3 - FORM COMP'!S22)</f>
        <v/>
      </c>
      <c r="Y11" s="8" t="str">
        <f>IF('3 - FORM COMP'!T22="","",'3 - FORM COMP'!T22)</f>
        <v/>
      </c>
      <c r="Z11" t="str">
        <f>IF('3 - FORM COMP'!U22="","",'3 - FORM COMP'!U22)</f>
        <v/>
      </c>
      <c r="AA11" t="str">
        <f>IF('3 - FORM COMP'!V22="","",'3 - FORM COMP'!V22)</f>
        <v/>
      </c>
      <c r="AB11" t="str">
        <f>IF('3 - FORM COMP'!W22="","",'3 - FORM COMP'!W22)</f>
        <v/>
      </c>
      <c r="AC11" t="str">
        <f>IF('4 - FORM TC'!K22="","",'4 - FORM TC'!K22)</f>
        <v/>
      </c>
      <c r="AD11" t="str">
        <f>IF('4 - FORM TC'!L22="","",'4 - FORM TC'!L22)</f>
        <v/>
      </c>
      <c r="AE11" t="str">
        <f>IF('4 - FORM TC'!O22="","",'4 - FORM TC'!O22)</f>
        <v/>
      </c>
      <c r="AF11" t="str">
        <f>IF('4 - FORM TC'!R22="","",'4 - FORM TC'!R22)</f>
        <v/>
      </c>
      <c r="AG11" t="str">
        <f>IF('4 - FORM TC'!U22="","",'4 - FORM TC'!U22)</f>
        <v/>
      </c>
      <c r="AH11" t="str">
        <f>IF('4 - FORM TC'!W22="","",'4 - FORM TC'!W22)</f>
        <v/>
      </c>
      <c r="AI11" t="str">
        <f t="shared" si="1"/>
        <v/>
      </c>
      <c r="AJ11" t="str">
        <f t="shared" si="2"/>
        <v/>
      </c>
      <c r="AK11" t="str">
        <f t="shared" si="3"/>
        <v/>
      </c>
      <c r="AL11" t="str">
        <f t="shared" si="4"/>
        <v/>
      </c>
      <c r="AM11" t="str">
        <f t="shared" si="5"/>
        <v/>
      </c>
      <c r="AN11" t="str">
        <f t="shared" si="6"/>
        <v/>
      </c>
      <c r="AO11" t="str">
        <f t="shared" si="7"/>
        <v/>
      </c>
      <c r="AP11" t="str">
        <f t="shared" si="8"/>
        <v/>
      </c>
      <c r="AQ11" t="str">
        <f t="shared" si="9"/>
        <v/>
      </c>
      <c r="AR11" t="str">
        <f t="shared" si="10"/>
        <v/>
      </c>
      <c r="AS11" t="str">
        <f t="shared" si="11"/>
        <v/>
      </c>
      <c r="AT11" t="str">
        <f t="shared" si="12"/>
        <v/>
      </c>
      <c r="AU11" t="str">
        <f t="shared" si="13"/>
        <v/>
      </c>
      <c r="AV11" t="str">
        <f t="shared" si="14"/>
        <v/>
      </c>
      <c r="AW11" t="str">
        <f>IF(OR($B11="",$B11=0),"",IF('4 - FORM TC'!M22="Yes","Yes","No"))</f>
        <v/>
      </c>
      <c r="AX11" t="str">
        <f>IF(OR($B11="",$B11=0),"",IF('4 - FORM TC'!N22="Yes","Yes","No"))</f>
        <v/>
      </c>
      <c r="AY11" t="str">
        <f>IF(OR($B11="",$B11=0),"",IF('4 - FORM TC'!P22="Yes","Yes","No"))</f>
        <v/>
      </c>
      <c r="AZ11" t="str">
        <f>IF(OR($B11="",$B11=0),"",IF('4 - FORM TC'!Q22="Yes","Yes","No"))</f>
        <v/>
      </c>
      <c r="BA11" t="str">
        <f>IF(OR($B11="",$B11=0),"",IF('4 - FORM TC'!S22="Yes","Yes","No"))</f>
        <v/>
      </c>
      <c r="BB11" t="str">
        <f>IF(OR($B11="",$B11=0),"",IF('4 - FORM TC'!T22="Yes","Yes","No"))</f>
        <v/>
      </c>
      <c r="BC11" t="str">
        <f>IF(OR($B11="",$B11=0),"",IF('4 - FORM TC'!V22="Yes","Yes","No"))</f>
        <v/>
      </c>
      <c r="BF11" t="str">
        <f>IF('1 - SUMMARY'!$B$12="","",'1 - SUMMARY'!$B$12)</f>
        <v/>
      </c>
      <c r="BG11" t="str">
        <f>IF('1 - SUMMARY'!$C$20="","",'1 - SUMMARY'!$C$20)</f>
        <v/>
      </c>
      <c r="BH11" t="str">
        <f>IF('1 - SUMMARY'!$D$20="","",'1 - SUMMARY'!$D$20)</f>
        <v/>
      </c>
    </row>
    <row r="12" spans="1:60">
      <c r="A12" t="str">
        <f>IF(E12="","",'1 - SUMMARY'!F$10)</f>
        <v/>
      </c>
      <c r="B12" t="str">
        <f t="shared" si="0"/>
        <v/>
      </c>
      <c r="C12" t="str">
        <f>IF('AMOUNT COMP'!D23="","",'AMOUNT COMP'!D23)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t="str">
        <f>IF('2 - FORM GENERAL'!I23="","",'2 - FORM GENERAL'!I23)</f>
        <v/>
      </c>
      <c r="J12" s="8" t="str">
        <f>IF('2 - FORM GENERAL'!J23="","",'2 - FORM GENERAL'!J23)</f>
        <v/>
      </c>
      <c r="K12" t="str">
        <f>IF('2 - FORM GENERAL'!K23="","",'2 - FORM GENERAL'!K23)</f>
        <v/>
      </c>
      <c r="L12" s="8" t="str">
        <f>IF('2 - FORM GENERAL'!L23="","",'2 - FORM GENERAL'!L23)</f>
        <v/>
      </c>
      <c r="M12" s="8" t="str">
        <f>IF('2 - FORM GENERAL'!M23="","",'2 - FORM GENERAL'!M23)</f>
        <v/>
      </c>
      <c r="N12" t="str">
        <f>IF('2 - FORM GENERAL'!N23="","",'2 - FORM GENERAL'!N23)</f>
        <v/>
      </c>
      <c r="O12" t="str">
        <f>IF('3 - FORM COMP'!J23="","",'3 - FORM COMP'!J23)</f>
        <v/>
      </c>
      <c r="P12" t="str">
        <f>IF('3 - FORM COMP'!K23="","",'3 - FORM COMP'!K23)</f>
        <v/>
      </c>
      <c r="Q12" t="str">
        <f>IF('3 - FORM COMP'!L23="","",'3 - FORM COMP'!L23)</f>
        <v/>
      </c>
      <c r="R12" t="str">
        <f>IF('3 - FORM COMP'!M23="","",'3 - FORM COMP'!M23)</f>
        <v/>
      </c>
      <c r="S12" s="8" t="str">
        <f>IF('3 - FORM COMP'!N23="","",'3 - FORM COMP'!N23)</f>
        <v/>
      </c>
      <c r="T12" s="8" t="str">
        <f>IF('3 - FORM COMP'!O23="","",'3 - FORM COMP'!O23)</f>
        <v/>
      </c>
      <c r="U12" s="8" t="str">
        <f>IF('3 - FORM COMP'!P23="","",'3 - FORM COMP'!P23)</f>
        <v/>
      </c>
      <c r="V12" s="8" t="str">
        <f>IF('3 - FORM COMP'!Q23="","",'3 - FORM COMP'!Q23)</f>
        <v/>
      </c>
      <c r="W12" s="8" t="str">
        <f>IF('3 - FORM COMP'!R23="","",'3 - FORM COMP'!R23)</f>
        <v/>
      </c>
      <c r="X12" s="8" t="str">
        <f>IF('3 - FORM COMP'!S23="","",'3 - FORM COMP'!S23)</f>
        <v/>
      </c>
      <c r="Y12" s="8" t="str">
        <f>IF('3 - FORM COMP'!T23="","",'3 - FORM COMP'!T23)</f>
        <v/>
      </c>
      <c r="Z12" t="str">
        <f>IF('3 - FORM COMP'!U23="","",'3 - FORM COMP'!U23)</f>
        <v/>
      </c>
      <c r="AA12" t="str">
        <f>IF('3 - FORM COMP'!V23="","",'3 - FORM COMP'!V23)</f>
        <v/>
      </c>
      <c r="AB12" t="str">
        <f>IF('3 - FORM COMP'!W23="","",'3 - FORM COMP'!W23)</f>
        <v/>
      </c>
      <c r="AC12" t="str">
        <f>IF('4 - FORM TC'!K23="","",'4 - FORM TC'!K23)</f>
        <v/>
      </c>
      <c r="AD12" t="str">
        <f>IF('4 - FORM TC'!L23="","",'4 - FORM TC'!L23)</f>
        <v/>
      </c>
      <c r="AE12" t="str">
        <f>IF('4 - FORM TC'!O23="","",'4 - FORM TC'!O23)</f>
        <v/>
      </c>
      <c r="AF12" t="str">
        <f>IF('4 - FORM TC'!R23="","",'4 - FORM TC'!R23)</f>
        <v/>
      </c>
      <c r="AG12" t="str">
        <f>IF('4 - FORM TC'!U23="","",'4 - FORM TC'!U23)</f>
        <v/>
      </c>
      <c r="AH12" t="str">
        <f>IF('4 - FORM TC'!W23="","",'4 - FORM TC'!W23)</f>
        <v/>
      </c>
      <c r="AI12" t="str">
        <f t="shared" si="1"/>
        <v/>
      </c>
      <c r="AJ12" t="str">
        <f t="shared" si="2"/>
        <v/>
      </c>
      <c r="AK12" t="str">
        <f t="shared" si="3"/>
        <v/>
      </c>
      <c r="AL12" t="str">
        <f t="shared" si="4"/>
        <v/>
      </c>
      <c r="AM12" t="str">
        <f t="shared" si="5"/>
        <v/>
      </c>
      <c r="AN12" t="str">
        <f t="shared" si="6"/>
        <v/>
      </c>
      <c r="AO12" t="str">
        <f t="shared" si="7"/>
        <v/>
      </c>
      <c r="AP12" t="str">
        <f t="shared" si="8"/>
        <v/>
      </c>
      <c r="AQ12" t="str">
        <f t="shared" si="9"/>
        <v/>
      </c>
      <c r="AR12" t="str">
        <f t="shared" si="10"/>
        <v/>
      </c>
      <c r="AS12" t="str">
        <f t="shared" si="11"/>
        <v/>
      </c>
      <c r="AT12" t="str">
        <f t="shared" si="12"/>
        <v/>
      </c>
      <c r="AU12" t="str">
        <f t="shared" si="13"/>
        <v/>
      </c>
      <c r="AV12" t="str">
        <f t="shared" si="14"/>
        <v/>
      </c>
      <c r="AW12" t="str">
        <f>IF(OR($B12="",$B12=0),"",IF('4 - FORM TC'!M23="Yes","Yes","No"))</f>
        <v/>
      </c>
      <c r="AX12" t="str">
        <f>IF(OR($B12="",$B12=0),"",IF('4 - FORM TC'!N23="Yes","Yes","No"))</f>
        <v/>
      </c>
      <c r="AY12" t="str">
        <f>IF(OR($B12="",$B12=0),"",IF('4 - FORM TC'!P23="Yes","Yes","No"))</f>
        <v/>
      </c>
      <c r="AZ12" t="str">
        <f>IF(OR($B12="",$B12=0),"",IF('4 - FORM TC'!Q23="Yes","Yes","No"))</f>
        <v/>
      </c>
      <c r="BA12" t="str">
        <f>IF(OR($B12="",$B12=0),"",IF('4 - FORM TC'!S23="Yes","Yes","No"))</f>
        <v/>
      </c>
      <c r="BB12" t="str">
        <f>IF(OR($B12="",$B12=0),"",IF('4 - FORM TC'!T23="Yes","Yes","No"))</f>
        <v/>
      </c>
      <c r="BC12" t="str">
        <f>IF(OR($B12="",$B12=0),"",IF('4 - FORM TC'!V23="Yes","Yes","No"))</f>
        <v/>
      </c>
      <c r="BF12" t="str">
        <f>IF('1 - SUMMARY'!$B$12="","",'1 - SUMMARY'!$B$12)</f>
        <v/>
      </c>
      <c r="BG12" t="str">
        <f>IF('1 - SUMMARY'!$C$20="","",'1 - SUMMARY'!$C$20)</f>
        <v/>
      </c>
      <c r="BH12" t="str">
        <f>IF('1 - SUMMARY'!$D$20="","",'1 - SUMMARY'!$D$20)</f>
        <v/>
      </c>
    </row>
    <row r="13" spans="1:60">
      <c r="A13" t="str">
        <f>IF(E13="","",'1 - SUMMARY'!F$10)</f>
        <v/>
      </c>
      <c r="B13" t="str">
        <f t="shared" si="0"/>
        <v/>
      </c>
      <c r="C13" t="str">
        <f>IF('AMOUNT COMP'!D24="","",'AMOUNT COMP'!D24)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t="str">
        <f>IF('2 - FORM GENERAL'!I24="","",'2 - FORM GENERAL'!I24)</f>
        <v/>
      </c>
      <c r="J13" s="8" t="str">
        <f>IF('2 - FORM GENERAL'!J24="","",'2 - FORM GENERAL'!J24)</f>
        <v/>
      </c>
      <c r="K13" t="str">
        <f>IF('2 - FORM GENERAL'!K24="","",'2 - FORM GENERAL'!K24)</f>
        <v/>
      </c>
      <c r="L13" s="8" t="str">
        <f>IF('2 - FORM GENERAL'!L24="","",'2 - FORM GENERAL'!L24)</f>
        <v/>
      </c>
      <c r="M13" s="8" t="str">
        <f>IF('2 - FORM GENERAL'!M24="","",'2 - FORM GENERAL'!M24)</f>
        <v/>
      </c>
      <c r="N13" t="str">
        <f>IF('2 - FORM GENERAL'!N24="","",'2 - FORM GENERAL'!N24)</f>
        <v/>
      </c>
      <c r="O13" t="str">
        <f>IF('3 - FORM COMP'!J24="","",'3 - FORM COMP'!J24)</f>
        <v/>
      </c>
      <c r="P13" t="str">
        <f>IF('3 - FORM COMP'!K24="","",'3 - FORM COMP'!K24)</f>
        <v/>
      </c>
      <c r="Q13" t="str">
        <f>IF('3 - FORM COMP'!L24="","",'3 - FORM COMP'!L24)</f>
        <v/>
      </c>
      <c r="R13" t="str">
        <f>IF('3 - FORM COMP'!M24="","",'3 - FORM COMP'!M24)</f>
        <v/>
      </c>
      <c r="S13" s="8" t="str">
        <f>IF('3 - FORM COMP'!N24="","",'3 - FORM COMP'!N24)</f>
        <v/>
      </c>
      <c r="T13" s="8" t="str">
        <f>IF('3 - FORM COMP'!O24="","",'3 - FORM COMP'!O24)</f>
        <v/>
      </c>
      <c r="U13" s="8" t="str">
        <f>IF('3 - FORM COMP'!P24="","",'3 - FORM COMP'!P24)</f>
        <v/>
      </c>
      <c r="V13" s="8" t="str">
        <f>IF('3 - FORM COMP'!Q24="","",'3 - FORM COMP'!Q24)</f>
        <v/>
      </c>
      <c r="W13" s="8" t="str">
        <f>IF('3 - FORM COMP'!R24="","",'3 - FORM COMP'!R24)</f>
        <v/>
      </c>
      <c r="X13" s="8" t="str">
        <f>IF('3 - FORM COMP'!S24="","",'3 - FORM COMP'!S24)</f>
        <v/>
      </c>
      <c r="Y13" s="8" t="str">
        <f>IF('3 - FORM COMP'!T24="","",'3 - FORM COMP'!T24)</f>
        <v/>
      </c>
      <c r="Z13" t="str">
        <f>IF('3 - FORM COMP'!U24="","",'3 - FORM COMP'!U24)</f>
        <v/>
      </c>
      <c r="AA13" t="str">
        <f>IF('3 - FORM COMP'!V24="","",'3 - FORM COMP'!V24)</f>
        <v/>
      </c>
      <c r="AB13" t="str">
        <f>IF('3 - FORM COMP'!W24="","",'3 - FORM COMP'!W24)</f>
        <v/>
      </c>
      <c r="AC13" t="str">
        <f>IF('4 - FORM TC'!K24="","",'4 - FORM TC'!K24)</f>
        <v/>
      </c>
      <c r="AD13" t="str">
        <f>IF('4 - FORM TC'!L24="","",'4 - FORM TC'!L24)</f>
        <v/>
      </c>
      <c r="AE13" t="str">
        <f>IF('4 - FORM TC'!O24="","",'4 - FORM TC'!O24)</f>
        <v/>
      </c>
      <c r="AF13" t="str">
        <f>IF('4 - FORM TC'!R24="","",'4 - FORM TC'!R24)</f>
        <v/>
      </c>
      <c r="AG13" t="str">
        <f>IF('4 - FORM TC'!U24="","",'4 - FORM TC'!U24)</f>
        <v/>
      </c>
      <c r="AH13" t="str">
        <f>IF('4 - FORM TC'!W24="","",'4 - FORM TC'!W24)</f>
        <v/>
      </c>
      <c r="AI13" t="str">
        <f t="shared" si="1"/>
        <v/>
      </c>
      <c r="AJ13" t="str">
        <f t="shared" si="2"/>
        <v/>
      </c>
      <c r="AK13" t="str">
        <f t="shared" si="3"/>
        <v/>
      </c>
      <c r="AL13" t="str">
        <f t="shared" si="4"/>
        <v/>
      </c>
      <c r="AM13" t="str">
        <f t="shared" si="5"/>
        <v/>
      </c>
      <c r="AN13" t="str">
        <f t="shared" si="6"/>
        <v/>
      </c>
      <c r="AO13" t="str">
        <f t="shared" si="7"/>
        <v/>
      </c>
      <c r="AP13" t="str">
        <f t="shared" si="8"/>
        <v/>
      </c>
      <c r="AQ13" t="str">
        <f t="shared" si="9"/>
        <v/>
      </c>
      <c r="AR13" t="str">
        <f t="shared" si="10"/>
        <v/>
      </c>
      <c r="AS13" t="str">
        <f t="shared" si="11"/>
        <v/>
      </c>
      <c r="AT13" t="str">
        <f t="shared" si="12"/>
        <v/>
      </c>
      <c r="AU13" t="str">
        <f t="shared" si="13"/>
        <v/>
      </c>
      <c r="AV13" t="str">
        <f t="shared" si="14"/>
        <v/>
      </c>
      <c r="AW13" t="str">
        <f>IF(OR($B13="",$B13=0),"",IF('4 - FORM TC'!M24="Yes","Yes","No"))</f>
        <v/>
      </c>
      <c r="AX13" t="str">
        <f>IF(OR($B13="",$B13=0),"",IF('4 - FORM TC'!N24="Yes","Yes","No"))</f>
        <v/>
      </c>
      <c r="AY13" t="str">
        <f>IF(OR($B13="",$B13=0),"",IF('4 - FORM TC'!P24="Yes","Yes","No"))</f>
        <v/>
      </c>
      <c r="AZ13" t="str">
        <f>IF(OR($B13="",$B13=0),"",IF('4 - FORM TC'!Q24="Yes","Yes","No"))</f>
        <v/>
      </c>
      <c r="BA13" t="str">
        <f>IF(OR($B13="",$B13=0),"",IF('4 - FORM TC'!S24="Yes","Yes","No"))</f>
        <v/>
      </c>
      <c r="BB13" t="str">
        <f>IF(OR($B13="",$B13=0),"",IF('4 - FORM TC'!T24="Yes","Yes","No"))</f>
        <v/>
      </c>
      <c r="BC13" t="str">
        <f>IF(OR($B13="",$B13=0),"",IF('4 - FORM TC'!V24="Yes","Yes","No"))</f>
        <v/>
      </c>
      <c r="BF13" t="str">
        <f>IF('1 - SUMMARY'!$B$12="","",'1 - SUMMARY'!$B$12)</f>
        <v/>
      </c>
      <c r="BG13" t="str">
        <f>IF('1 - SUMMARY'!$C$20="","",'1 - SUMMARY'!$C$20)</f>
        <v/>
      </c>
      <c r="BH13" t="str">
        <f>IF('1 - SUMMARY'!$D$20="","",'1 - SUMMARY'!$D$20)</f>
        <v/>
      </c>
    </row>
    <row r="14" spans="1:60">
      <c r="A14" t="str">
        <f>IF(E14="","",'1 - SUMMARY'!F$10)</f>
        <v/>
      </c>
      <c r="B14" t="str">
        <f t="shared" si="0"/>
        <v/>
      </c>
      <c r="C14" t="str">
        <f>IF('AMOUNT COMP'!D25="","",'AMOUNT COMP'!D25)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t="str">
        <f>IF('2 - FORM GENERAL'!I25="","",'2 - FORM GENERAL'!I25)</f>
        <v/>
      </c>
      <c r="J14" s="8" t="str">
        <f>IF('2 - FORM GENERAL'!J25="","",'2 - FORM GENERAL'!J25)</f>
        <v/>
      </c>
      <c r="K14" t="str">
        <f>IF('2 - FORM GENERAL'!K25="","",'2 - FORM GENERAL'!K25)</f>
        <v/>
      </c>
      <c r="L14" s="8" t="str">
        <f>IF('2 - FORM GENERAL'!L25="","",'2 - FORM GENERAL'!L25)</f>
        <v/>
      </c>
      <c r="M14" s="8" t="str">
        <f>IF('2 - FORM GENERAL'!M25="","",'2 - FORM GENERAL'!M25)</f>
        <v/>
      </c>
      <c r="N14" t="str">
        <f>IF('2 - FORM GENERAL'!N25="","",'2 - FORM GENERAL'!N25)</f>
        <v/>
      </c>
      <c r="O14" t="str">
        <f>IF('3 - FORM COMP'!J25="","",'3 - FORM COMP'!J25)</f>
        <v/>
      </c>
      <c r="P14" t="str">
        <f>IF('3 - FORM COMP'!K25="","",'3 - FORM COMP'!K25)</f>
        <v/>
      </c>
      <c r="Q14" t="str">
        <f>IF('3 - FORM COMP'!L25="","",'3 - FORM COMP'!L25)</f>
        <v/>
      </c>
      <c r="R14" t="str">
        <f>IF('3 - FORM COMP'!M25="","",'3 - FORM COMP'!M25)</f>
        <v/>
      </c>
      <c r="S14" s="8" t="str">
        <f>IF('3 - FORM COMP'!N25="","",'3 - FORM COMP'!N25)</f>
        <v/>
      </c>
      <c r="T14" s="8" t="str">
        <f>IF('3 - FORM COMP'!O25="","",'3 - FORM COMP'!O25)</f>
        <v/>
      </c>
      <c r="U14" s="8" t="str">
        <f>IF('3 - FORM COMP'!P25="","",'3 - FORM COMP'!P25)</f>
        <v/>
      </c>
      <c r="V14" s="8" t="str">
        <f>IF('3 - FORM COMP'!Q25="","",'3 - FORM COMP'!Q25)</f>
        <v/>
      </c>
      <c r="W14" s="8" t="str">
        <f>IF('3 - FORM COMP'!R25="","",'3 - FORM COMP'!R25)</f>
        <v/>
      </c>
      <c r="X14" s="8" t="str">
        <f>IF('3 - FORM COMP'!S25="","",'3 - FORM COMP'!S25)</f>
        <v/>
      </c>
      <c r="Y14" s="8" t="str">
        <f>IF('3 - FORM COMP'!T25="","",'3 - FORM COMP'!T25)</f>
        <v/>
      </c>
      <c r="Z14" t="str">
        <f>IF('3 - FORM COMP'!U25="","",'3 - FORM COMP'!U25)</f>
        <v/>
      </c>
      <c r="AA14" t="str">
        <f>IF('3 - FORM COMP'!V25="","",'3 - FORM COMP'!V25)</f>
        <v/>
      </c>
      <c r="AB14" t="str">
        <f>IF('3 - FORM COMP'!W25="","",'3 - FORM COMP'!W25)</f>
        <v/>
      </c>
      <c r="AC14" t="str">
        <f>IF('4 - FORM TC'!K25="","",'4 - FORM TC'!K25)</f>
        <v/>
      </c>
      <c r="AD14" t="str">
        <f>IF('4 - FORM TC'!L25="","",'4 - FORM TC'!L25)</f>
        <v/>
      </c>
      <c r="AE14" t="str">
        <f>IF('4 - FORM TC'!O25="","",'4 - FORM TC'!O25)</f>
        <v/>
      </c>
      <c r="AF14" t="str">
        <f>IF('4 - FORM TC'!R25="","",'4 - FORM TC'!R25)</f>
        <v/>
      </c>
      <c r="AG14" t="str">
        <f>IF('4 - FORM TC'!U25="","",'4 - FORM TC'!U25)</f>
        <v/>
      </c>
      <c r="AH14" t="str">
        <f>IF('4 - FORM TC'!W25="","",'4 - FORM TC'!W25)</f>
        <v/>
      </c>
      <c r="AI14" t="str">
        <f t="shared" si="1"/>
        <v/>
      </c>
      <c r="AJ14" t="str">
        <f t="shared" si="2"/>
        <v/>
      </c>
      <c r="AK14" t="str">
        <f t="shared" si="3"/>
        <v/>
      </c>
      <c r="AL14" t="str">
        <f t="shared" si="4"/>
        <v/>
      </c>
      <c r="AM14" t="str">
        <f t="shared" si="5"/>
        <v/>
      </c>
      <c r="AN14" t="str">
        <f t="shared" si="6"/>
        <v/>
      </c>
      <c r="AO14" t="str">
        <f t="shared" si="7"/>
        <v/>
      </c>
      <c r="AP14" t="str">
        <f t="shared" si="8"/>
        <v/>
      </c>
      <c r="AQ14" t="str">
        <f t="shared" si="9"/>
        <v/>
      </c>
      <c r="AR14" t="str">
        <f t="shared" si="10"/>
        <v/>
      </c>
      <c r="AS14" t="str">
        <f t="shared" si="11"/>
        <v/>
      </c>
      <c r="AT14" t="str">
        <f t="shared" si="12"/>
        <v/>
      </c>
      <c r="AU14" t="str">
        <f t="shared" si="13"/>
        <v/>
      </c>
      <c r="AV14" t="str">
        <f t="shared" si="14"/>
        <v/>
      </c>
      <c r="AW14" t="str">
        <f>IF(OR($B14="",$B14=0),"",IF('4 - FORM TC'!M25="Yes","Yes","No"))</f>
        <v/>
      </c>
      <c r="AX14" t="str">
        <f>IF(OR($B14="",$B14=0),"",IF('4 - FORM TC'!N25="Yes","Yes","No"))</f>
        <v/>
      </c>
      <c r="AY14" t="str">
        <f>IF(OR($B14="",$B14=0),"",IF('4 - FORM TC'!P25="Yes","Yes","No"))</f>
        <v/>
      </c>
      <c r="AZ14" t="str">
        <f>IF(OR($B14="",$B14=0),"",IF('4 - FORM TC'!Q25="Yes","Yes","No"))</f>
        <v/>
      </c>
      <c r="BA14" t="str">
        <f>IF(OR($B14="",$B14=0),"",IF('4 - FORM TC'!S25="Yes","Yes","No"))</f>
        <v/>
      </c>
      <c r="BB14" t="str">
        <f>IF(OR($B14="",$B14=0),"",IF('4 - FORM TC'!T25="Yes","Yes","No"))</f>
        <v/>
      </c>
      <c r="BC14" t="str">
        <f>IF(OR($B14="",$B14=0),"",IF('4 - FORM TC'!V25="Yes","Yes","No"))</f>
        <v/>
      </c>
      <c r="BF14" t="str">
        <f>IF('1 - SUMMARY'!$B$12="","",'1 - SUMMARY'!$B$12)</f>
        <v/>
      </c>
      <c r="BG14" t="str">
        <f>IF('1 - SUMMARY'!$C$20="","",'1 - SUMMARY'!$C$20)</f>
        <v/>
      </c>
      <c r="BH14" t="str">
        <f>IF('1 - SUMMARY'!$D$20="","",'1 - SUMMARY'!$D$20)</f>
        <v/>
      </c>
    </row>
    <row r="15" spans="1:60">
      <c r="A15" t="str">
        <f>IF(E15="","",'1 - SUMMARY'!F$10)</f>
        <v/>
      </c>
      <c r="B15" t="str">
        <f t="shared" si="0"/>
        <v/>
      </c>
      <c r="C15" t="str">
        <f>IF('AMOUNT COMP'!D26="","",'AMOUNT COMP'!D26)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t="str">
        <f>IF('2 - FORM GENERAL'!I26="","",'2 - FORM GENERAL'!I26)</f>
        <v/>
      </c>
      <c r="J15" s="8" t="str">
        <f>IF('2 - FORM GENERAL'!J26="","",'2 - FORM GENERAL'!J26)</f>
        <v/>
      </c>
      <c r="K15" t="str">
        <f>IF('2 - FORM GENERAL'!K26="","",'2 - FORM GENERAL'!K26)</f>
        <v/>
      </c>
      <c r="L15" s="8" t="str">
        <f>IF('2 - FORM GENERAL'!L26="","",'2 - FORM GENERAL'!L26)</f>
        <v/>
      </c>
      <c r="M15" s="8" t="str">
        <f>IF('2 - FORM GENERAL'!M26="","",'2 - FORM GENERAL'!M26)</f>
        <v/>
      </c>
      <c r="N15" t="str">
        <f>IF('2 - FORM GENERAL'!N26="","",'2 - FORM GENERAL'!N26)</f>
        <v/>
      </c>
      <c r="O15" t="str">
        <f>IF('3 - FORM COMP'!J26="","",'3 - FORM COMP'!J26)</f>
        <v/>
      </c>
      <c r="P15" t="str">
        <f>IF('3 - FORM COMP'!K26="","",'3 - FORM COMP'!K26)</f>
        <v/>
      </c>
      <c r="Q15" t="str">
        <f>IF('3 - FORM COMP'!L26="","",'3 - FORM COMP'!L26)</f>
        <v/>
      </c>
      <c r="R15" t="str">
        <f>IF('3 - FORM COMP'!M26="","",'3 - FORM COMP'!M26)</f>
        <v/>
      </c>
      <c r="S15" s="8" t="str">
        <f>IF('3 - FORM COMP'!N26="","",'3 - FORM COMP'!N26)</f>
        <v/>
      </c>
      <c r="T15" s="8" t="str">
        <f>IF('3 - FORM COMP'!O26="","",'3 - FORM COMP'!O26)</f>
        <v/>
      </c>
      <c r="U15" s="8" t="str">
        <f>IF('3 - FORM COMP'!P26="","",'3 - FORM COMP'!P26)</f>
        <v/>
      </c>
      <c r="V15" s="8" t="str">
        <f>IF('3 - FORM COMP'!Q26="","",'3 - FORM COMP'!Q26)</f>
        <v/>
      </c>
      <c r="W15" s="8" t="str">
        <f>IF('3 - FORM COMP'!R26="","",'3 - FORM COMP'!R26)</f>
        <v/>
      </c>
      <c r="X15" s="8" t="str">
        <f>IF('3 - FORM COMP'!S26="","",'3 - FORM COMP'!S26)</f>
        <v/>
      </c>
      <c r="Y15" s="8" t="str">
        <f>IF('3 - FORM COMP'!T26="","",'3 - FORM COMP'!T26)</f>
        <v/>
      </c>
      <c r="Z15" t="str">
        <f>IF('3 - FORM COMP'!U26="","",'3 - FORM COMP'!U26)</f>
        <v/>
      </c>
      <c r="AA15" t="str">
        <f>IF('3 - FORM COMP'!V26="","",'3 - FORM COMP'!V26)</f>
        <v/>
      </c>
      <c r="AB15" t="str">
        <f>IF('3 - FORM COMP'!W26="","",'3 - FORM COMP'!W26)</f>
        <v/>
      </c>
      <c r="AC15" t="str">
        <f>IF('4 - FORM TC'!K26="","",'4 - FORM TC'!K26)</f>
        <v/>
      </c>
      <c r="AD15" t="str">
        <f>IF('4 - FORM TC'!L26="","",'4 - FORM TC'!L26)</f>
        <v/>
      </c>
      <c r="AE15" t="str">
        <f>IF('4 - FORM TC'!O26="","",'4 - FORM TC'!O26)</f>
        <v/>
      </c>
      <c r="AF15" t="str">
        <f>IF('4 - FORM TC'!R26="","",'4 - FORM TC'!R26)</f>
        <v/>
      </c>
      <c r="AG15" t="str">
        <f>IF('4 - FORM TC'!U26="","",'4 - FORM TC'!U26)</f>
        <v/>
      </c>
      <c r="AH15" t="str">
        <f>IF('4 - FORM TC'!W26="","",'4 - FORM TC'!W26)</f>
        <v/>
      </c>
      <c r="AI15" t="str">
        <f t="shared" si="1"/>
        <v/>
      </c>
      <c r="AJ15" t="str">
        <f t="shared" si="2"/>
        <v/>
      </c>
      <c r="AK15" t="str">
        <f t="shared" si="3"/>
        <v/>
      </c>
      <c r="AL15" t="str">
        <f t="shared" si="4"/>
        <v/>
      </c>
      <c r="AM15" t="str">
        <f t="shared" si="5"/>
        <v/>
      </c>
      <c r="AN15" t="str">
        <f t="shared" si="6"/>
        <v/>
      </c>
      <c r="AO15" t="str">
        <f t="shared" si="7"/>
        <v/>
      </c>
      <c r="AP15" t="str">
        <f t="shared" si="8"/>
        <v/>
      </c>
      <c r="AQ15" t="str">
        <f t="shared" si="9"/>
        <v/>
      </c>
      <c r="AR15" t="str">
        <f t="shared" si="10"/>
        <v/>
      </c>
      <c r="AS15" t="str">
        <f t="shared" si="11"/>
        <v/>
      </c>
      <c r="AT15" t="str">
        <f t="shared" si="12"/>
        <v/>
      </c>
      <c r="AU15" t="str">
        <f t="shared" si="13"/>
        <v/>
      </c>
      <c r="AV15" t="str">
        <f t="shared" si="14"/>
        <v/>
      </c>
      <c r="AW15" t="str">
        <f>IF(OR($B15="",$B15=0),"",IF('4 - FORM TC'!M26="Yes","Yes","No"))</f>
        <v/>
      </c>
      <c r="AX15" t="str">
        <f>IF(OR($B15="",$B15=0),"",IF('4 - FORM TC'!N26="Yes","Yes","No"))</f>
        <v/>
      </c>
      <c r="AY15" t="str">
        <f>IF(OR($B15="",$B15=0),"",IF('4 - FORM TC'!P26="Yes","Yes","No"))</f>
        <v/>
      </c>
      <c r="AZ15" t="str">
        <f>IF(OR($B15="",$B15=0),"",IF('4 - FORM TC'!Q26="Yes","Yes","No"))</f>
        <v/>
      </c>
      <c r="BA15" t="str">
        <f>IF(OR($B15="",$B15=0),"",IF('4 - FORM TC'!S26="Yes","Yes","No"))</f>
        <v/>
      </c>
      <c r="BB15" t="str">
        <f>IF(OR($B15="",$B15=0),"",IF('4 - FORM TC'!T26="Yes","Yes","No"))</f>
        <v/>
      </c>
      <c r="BC15" t="str">
        <f>IF(OR($B15="",$B15=0),"",IF('4 - FORM TC'!V26="Yes","Yes","No"))</f>
        <v/>
      </c>
      <c r="BF15" t="str">
        <f>IF('1 - SUMMARY'!$B$12="","",'1 - SUMMARY'!$B$12)</f>
        <v/>
      </c>
      <c r="BG15" t="str">
        <f>IF('1 - SUMMARY'!$C$20="","",'1 - SUMMARY'!$C$20)</f>
        <v/>
      </c>
      <c r="BH15" t="str">
        <f>IF('1 - SUMMARY'!$D$20="","",'1 - SUMMARY'!$D$20)</f>
        <v/>
      </c>
    </row>
    <row r="16" spans="1:60">
      <c r="A16" t="str">
        <f>IF(E16="","",'1 - SUMMARY'!F$10)</f>
        <v/>
      </c>
      <c r="B16" t="str">
        <f t="shared" si="0"/>
        <v/>
      </c>
      <c r="C16" t="str">
        <f>IF('AMOUNT COMP'!D27="","",'AMOUNT COMP'!D27)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t="str">
        <f>IF('2 - FORM GENERAL'!I27="","",'2 - FORM GENERAL'!I27)</f>
        <v/>
      </c>
      <c r="J16" s="8" t="str">
        <f>IF('2 - FORM GENERAL'!J27="","",'2 - FORM GENERAL'!J27)</f>
        <v/>
      </c>
      <c r="K16" t="str">
        <f>IF('2 - FORM GENERAL'!K27="","",'2 - FORM GENERAL'!K27)</f>
        <v/>
      </c>
      <c r="L16" s="8" t="str">
        <f>IF('2 - FORM GENERAL'!L27="","",'2 - FORM GENERAL'!L27)</f>
        <v/>
      </c>
      <c r="M16" s="8" t="str">
        <f>IF('2 - FORM GENERAL'!M27="","",'2 - FORM GENERAL'!M27)</f>
        <v/>
      </c>
      <c r="N16" t="str">
        <f>IF('2 - FORM GENERAL'!N27="","",'2 - FORM GENERAL'!N27)</f>
        <v/>
      </c>
      <c r="O16" t="str">
        <f>IF('3 - FORM COMP'!J27="","",'3 - FORM COMP'!J27)</f>
        <v/>
      </c>
      <c r="P16" t="str">
        <f>IF('3 - FORM COMP'!K27="","",'3 - FORM COMP'!K27)</f>
        <v/>
      </c>
      <c r="Q16" t="str">
        <f>IF('3 - FORM COMP'!L27="","",'3 - FORM COMP'!L27)</f>
        <v/>
      </c>
      <c r="R16" t="str">
        <f>IF('3 - FORM COMP'!M27="","",'3 - FORM COMP'!M27)</f>
        <v/>
      </c>
      <c r="S16" s="8" t="str">
        <f>IF('3 - FORM COMP'!N27="","",'3 - FORM COMP'!N27)</f>
        <v/>
      </c>
      <c r="T16" s="8" t="str">
        <f>IF('3 - FORM COMP'!O27="","",'3 - FORM COMP'!O27)</f>
        <v/>
      </c>
      <c r="U16" s="8" t="str">
        <f>IF('3 - FORM COMP'!P27="","",'3 - FORM COMP'!P27)</f>
        <v/>
      </c>
      <c r="V16" s="8" t="str">
        <f>IF('3 - FORM COMP'!Q27="","",'3 - FORM COMP'!Q27)</f>
        <v/>
      </c>
      <c r="W16" s="8" t="str">
        <f>IF('3 - FORM COMP'!R27="","",'3 - FORM COMP'!R27)</f>
        <v/>
      </c>
      <c r="X16" s="8" t="str">
        <f>IF('3 - FORM COMP'!S27="","",'3 - FORM COMP'!S27)</f>
        <v/>
      </c>
      <c r="Y16" s="8" t="str">
        <f>IF('3 - FORM COMP'!T27="","",'3 - FORM COMP'!T27)</f>
        <v/>
      </c>
      <c r="Z16" t="str">
        <f>IF('3 - FORM COMP'!U27="","",'3 - FORM COMP'!U27)</f>
        <v/>
      </c>
      <c r="AA16" t="str">
        <f>IF('3 - FORM COMP'!V27="","",'3 - FORM COMP'!V27)</f>
        <v/>
      </c>
      <c r="AB16" t="str">
        <f>IF('3 - FORM COMP'!W27="","",'3 - FORM COMP'!W27)</f>
        <v/>
      </c>
      <c r="AC16" t="str">
        <f>IF('4 - FORM TC'!K27="","",'4 - FORM TC'!K27)</f>
        <v/>
      </c>
      <c r="AD16" t="str">
        <f>IF('4 - FORM TC'!L27="","",'4 - FORM TC'!L27)</f>
        <v/>
      </c>
      <c r="AE16" t="str">
        <f>IF('4 - FORM TC'!O27="","",'4 - FORM TC'!O27)</f>
        <v/>
      </c>
      <c r="AF16" t="str">
        <f>IF('4 - FORM TC'!R27="","",'4 - FORM TC'!R27)</f>
        <v/>
      </c>
      <c r="AG16" t="str">
        <f>IF('4 - FORM TC'!U27="","",'4 - FORM TC'!U27)</f>
        <v/>
      </c>
      <c r="AH16" t="str">
        <f>IF('4 - FORM TC'!W27="","",'4 - FORM TC'!W27)</f>
        <v/>
      </c>
      <c r="AI16" t="str">
        <f t="shared" si="1"/>
        <v/>
      </c>
      <c r="AJ16" t="str">
        <f t="shared" si="2"/>
        <v/>
      </c>
      <c r="AK16" t="str">
        <f t="shared" si="3"/>
        <v/>
      </c>
      <c r="AL16" t="str">
        <f t="shared" si="4"/>
        <v/>
      </c>
      <c r="AM16" t="str">
        <f t="shared" si="5"/>
        <v/>
      </c>
      <c r="AN16" t="str">
        <f t="shared" si="6"/>
        <v/>
      </c>
      <c r="AO16" t="str">
        <f t="shared" si="7"/>
        <v/>
      </c>
      <c r="AP16" t="str">
        <f t="shared" si="8"/>
        <v/>
      </c>
      <c r="AQ16" t="str">
        <f t="shared" si="9"/>
        <v/>
      </c>
      <c r="AR16" t="str">
        <f t="shared" si="10"/>
        <v/>
      </c>
      <c r="AS16" t="str">
        <f t="shared" si="11"/>
        <v/>
      </c>
      <c r="AT16" t="str">
        <f t="shared" si="12"/>
        <v/>
      </c>
      <c r="AU16" t="str">
        <f t="shared" si="13"/>
        <v/>
      </c>
      <c r="AV16" t="str">
        <f t="shared" si="14"/>
        <v/>
      </c>
      <c r="AW16" t="str">
        <f>IF(OR($B16="",$B16=0),"",IF('4 - FORM TC'!M27="Yes","Yes","No"))</f>
        <v/>
      </c>
      <c r="AX16" t="str">
        <f>IF(OR($B16="",$B16=0),"",IF('4 - FORM TC'!N27="Yes","Yes","No"))</f>
        <v/>
      </c>
      <c r="AY16" t="str">
        <f>IF(OR($B16="",$B16=0),"",IF('4 - FORM TC'!P27="Yes","Yes","No"))</f>
        <v/>
      </c>
      <c r="AZ16" t="str">
        <f>IF(OR($B16="",$B16=0),"",IF('4 - FORM TC'!Q27="Yes","Yes","No"))</f>
        <v/>
      </c>
      <c r="BA16" t="str">
        <f>IF(OR($B16="",$B16=0),"",IF('4 - FORM TC'!S27="Yes","Yes","No"))</f>
        <v/>
      </c>
      <c r="BB16" t="str">
        <f>IF(OR($B16="",$B16=0),"",IF('4 - FORM TC'!T27="Yes","Yes","No"))</f>
        <v/>
      </c>
      <c r="BC16" t="str">
        <f>IF(OR($B16="",$B16=0),"",IF('4 - FORM TC'!V27="Yes","Yes","No"))</f>
        <v/>
      </c>
      <c r="BF16" t="str">
        <f>IF('1 - SUMMARY'!$B$12="","",'1 - SUMMARY'!$B$12)</f>
        <v/>
      </c>
      <c r="BG16" t="str">
        <f>IF('1 - SUMMARY'!$C$20="","",'1 - SUMMARY'!$C$20)</f>
        <v/>
      </c>
      <c r="BH16" t="str">
        <f>IF('1 - SUMMARY'!$D$20="","",'1 - SUMMARY'!$D$20)</f>
        <v/>
      </c>
    </row>
    <row r="17" spans="1:60">
      <c r="A17" t="str">
        <f>IF(E17="","",'1 - SUMMARY'!F$10)</f>
        <v/>
      </c>
      <c r="B17" t="str">
        <f t="shared" si="0"/>
        <v/>
      </c>
      <c r="C17" t="str">
        <f>IF('AMOUNT COMP'!D28="","",'AMOUNT COMP'!D28)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t="str">
        <f>IF('2 - FORM GENERAL'!I28="","",'2 - FORM GENERAL'!I28)</f>
        <v/>
      </c>
      <c r="J17" s="8" t="str">
        <f>IF('2 - FORM GENERAL'!J28="","",'2 - FORM GENERAL'!J28)</f>
        <v/>
      </c>
      <c r="K17" t="str">
        <f>IF('2 - FORM GENERAL'!K28="","",'2 - FORM GENERAL'!K28)</f>
        <v/>
      </c>
      <c r="L17" s="8" t="str">
        <f>IF('2 - FORM GENERAL'!L28="","",'2 - FORM GENERAL'!L28)</f>
        <v/>
      </c>
      <c r="M17" s="8" t="str">
        <f>IF('2 - FORM GENERAL'!M28="","",'2 - FORM GENERAL'!M28)</f>
        <v/>
      </c>
      <c r="N17" t="str">
        <f>IF('2 - FORM GENERAL'!N28="","",'2 - FORM GENERAL'!N28)</f>
        <v/>
      </c>
      <c r="O17" t="str">
        <f>IF('3 - FORM COMP'!J28="","",'3 - FORM COMP'!J28)</f>
        <v/>
      </c>
      <c r="P17" t="str">
        <f>IF('3 - FORM COMP'!K28="","",'3 - FORM COMP'!K28)</f>
        <v/>
      </c>
      <c r="Q17" t="str">
        <f>IF('3 - FORM COMP'!L28="","",'3 - FORM COMP'!L28)</f>
        <v/>
      </c>
      <c r="R17" t="str">
        <f>IF('3 - FORM COMP'!M28="","",'3 - FORM COMP'!M28)</f>
        <v/>
      </c>
      <c r="S17" s="8" t="str">
        <f>IF('3 - FORM COMP'!N28="","",'3 - FORM COMP'!N28)</f>
        <v/>
      </c>
      <c r="T17" s="8" t="str">
        <f>IF('3 - FORM COMP'!O28="","",'3 - FORM COMP'!O28)</f>
        <v/>
      </c>
      <c r="U17" s="8" t="str">
        <f>IF('3 - FORM COMP'!P28="","",'3 - FORM COMP'!P28)</f>
        <v/>
      </c>
      <c r="V17" s="8" t="str">
        <f>IF('3 - FORM COMP'!Q28="","",'3 - FORM COMP'!Q28)</f>
        <v/>
      </c>
      <c r="W17" s="8" t="str">
        <f>IF('3 - FORM COMP'!R28="","",'3 - FORM COMP'!R28)</f>
        <v/>
      </c>
      <c r="X17" s="8" t="str">
        <f>IF('3 - FORM COMP'!S28="","",'3 - FORM COMP'!S28)</f>
        <v/>
      </c>
      <c r="Y17" s="8" t="str">
        <f>IF('3 - FORM COMP'!T28="","",'3 - FORM COMP'!T28)</f>
        <v/>
      </c>
      <c r="Z17" t="str">
        <f>IF('3 - FORM COMP'!U28="","",'3 - FORM COMP'!U28)</f>
        <v/>
      </c>
      <c r="AA17" t="str">
        <f>IF('3 - FORM COMP'!V28="","",'3 - FORM COMP'!V28)</f>
        <v/>
      </c>
      <c r="AB17" t="str">
        <f>IF('3 - FORM COMP'!W28="","",'3 - FORM COMP'!W28)</f>
        <v/>
      </c>
      <c r="AC17" t="str">
        <f>IF('4 - FORM TC'!K28="","",'4 - FORM TC'!K28)</f>
        <v/>
      </c>
      <c r="AD17" t="str">
        <f>IF('4 - FORM TC'!L28="","",'4 - FORM TC'!L28)</f>
        <v/>
      </c>
      <c r="AE17" t="str">
        <f>IF('4 - FORM TC'!O28="","",'4 - FORM TC'!O28)</f>
        <v/>
      </c>
      <c r="AF17" t="str">
        <f>IF('4 - FORM TC'!R28="","",'4 - FORM TC'!R28)</f>
        <v/>
      </c>
      <c r="AG17" t="str">
        <f>IF('4 - FORM TC'!U28="","",'4 - FORM TC'!U28)</f>
        <v/>
      </c>
      <c r="AH17" t="str">
        <f>IF('4 - FORM TC'!W28="","",'4 - FORM TC'!W28)</f>
        <v/>
      </c>
      <c r="AI17" t="str">
        <f t="shared" si="1"/>
        <v/>
      </c>
      <c r="AJ17" t="str">
        <f t="shared" si="2"/>
        <v/>
      </c>
      <c r="AK17" t="str">
        <f t="shared" si="3"/>
        <v/>
      </c>
      <c r="AL17" t="str">
        <f t="shared" si="4"/>
        <v/>
      </c>
      <c r="AM17" t="str">
        <f t="shared" si="5"/>
        <v/>
      </c>
      <c r="AN17" t="str">
        <f t="shared" si="6"/>
        <v/>
      </c>
      <c r="AO17" t="str">
        <f t="shared" si="7"/>
        <v/>
      </c>
      <c r="AP17" t="str">
        <f t="shared" si="8"/>
        <v/>
      </c>
      <c r="AQ17" t="str">
        <f t="shared" si="9"/>
        <v/>
      </c>
      <c r="AR17" t="str">
        <f t="shared" si="10"/>
        <v/>
      </c>
      <c r="AS17" t="str">
        <f t="shared" si="11"/>
        <v/>
      </c>
      <c r="AT17" t="str">
        <f t="shared" si="12"/>
        <v/>
      </c>
      <c r="AU17" t="str">
        <f t="shared" si="13"/>
        <v/>
      </c>
      <c r="AV17" t="str">
        <f t="shared" si="14"/>
        <v/>
      </c>
      <c r="AW17" t="str">
        <f>IF(OR($B17="",$B17=0),"",IF('4 - FORM TC'!M28="Yes","Yes","No"))</f>
        <v/>
      </c>
      <c r="AX17" t="str">
        <f>IF(OR($B17="",$B17=0),"",IF('4 - FORM TC'!N28="Yes","Yes","No"))</f>
        <v/>
      </c>
      <c r="AY17" t="str">
        <f>IF(OR($B17="",$B17=0),"",IF('4 - FORM TC'!P28="Yes","Yes","No"))</f>
        <v/>
      </c>
      <c r="AZ17" t="str">
        <f>IF(OR($B17="",$B17=0),"",IF('4 - FORM TC'!Q28="Yes","Yes","No"))</f>
        <v/>
      </c>
      <c r="BA17" t="str">
        <f>IF(OR($B17="",$B17=0),"",IF('4 - FORM TC'!S28="Yes","Yes","No"))</f>
        <v/>
      </c>
      <c r="BB17" t="str">
        <f>IF(OR($B17="",$B17=0),"",IF('4 - FORM TC'!T28="Yes","Yes","No"))</f>
        <v/>
      </c>
      <c r="BC17" t="str">
        <f>IF(OR($B17="",$B17=0),"",IF('4 - FORM TC'!V28="Yes","Yes","No"))</f>
        <v/>
      </c>
      <c r="BF17" t="str">
        <f>IF('1 - SUMMARY'!$B$12="","",'1 - SUMMARY'!$B$12)</f>
        <v/>
      </c>
      <c r="BG17" t="str">
        <f>IF('1 - SUMMARY'!$C$20="","",'1 - SUMMARY'!$C$20)</f>
        <v/>
      </c>
      <c r="BH17" t="str">
        <f>IF('1 - SUMMARY'!$D$20="","",'1 - SUMMARY'!$D$20)</f>
        <v/>
      </c>
    </row>
    <row r="18" spans="1:60">
      <c r="A18" t="str">
        <f>IF(E18="","",'1 - SUMMARY'!F$10)</f>
        <v/>
      </c>
      <c r="B18" t="str">
        <f t="shared" si="0"/>
        <v/>
      </c>
      <c r="C18" t="str">
        <f>IF('AMOUNT COMP'!D29="","",'AMOUNT COMP'!D29)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t="str">
        <f>IF('2 - FORM GENERAL'!I29="","",'2 - FORM GENERAL'!I29)</f>
        <v/>
      </c>
      <c r="J18" s="8" t="str">
        <f>IF('2 - FORM GENERAL'!J29="","",'2 - FORM GENERAL'!J29)</f>
        <v/>
      </c>
      <c r="K18" t="str">
        <f>IF('2 - FORM GENERAL'!K29="","",'2 - FORM GENERAL'!K29)</f>
        <v/>
      </c>
      <c r="L18" s="8" t="str">
        <f>IF('2 - FORM GENERAL'!L29="","",'2 - FORM GENERAL'!L29)</f>
        <v/>
      </c>
      <c r="M18" s="8" t="str">
        <f>IF('2 - FORM GENERAL'!M29="","",'2 - FORM GENERAL'!M29)</f>
        <v/>
      </c>
      <c r="N18" t="str">
        <f>IF('2 - FORM GENERAL'!N29="","",'2 - FORM GENERAL'!N29)</f>
        <v/>
      </c>
      <c r="O18" t="str">
        <f>IF('3 - FORM COMP'!J29="","",'3 - FORM COMP'!J29)</f>
        <v/>
      </c>
      <c r="P18" t="str">
        <f>IF('3 - FORM COMP'!K29="","",'3 - FORM COMP'!K29)</f>
        <v/>
      </c>
      <c r="Q18" t="str">
        <f>IF('3 - FORM COMP'!L29="","",'3 - FORM COMP'!L29)</f>
        <v/>
      </c>
      <c r="R18" t="str">
        <f>IF('3 - FORM COMP'!M29="","",'3 - FORM COMP'!M29)</f>
        <v/>
      </c>
      <c r="S18" s="8" t="str">
        <f>IF('3 - FORM COMP'!N29="","",'3 - FORM COMP'!N29)</f>
        <v/>
      </c>
      <c r="T18" s="8" t="str">
        <f>IF('3 - FORM COMP'!O29="","",'3 - FORM COMP'!O29)</f>
        <v/>
      </c>
      <c r="U18" s="8" t="str">
        <f>IF('3 - FORM COMP'!P29="","",'3 - FORM COMP'!P29)</f>
        <v/>
      </c>
      <c r="V18" s="8" t="str">
        <f>IF('3 - FORM COMP'!Q29="","",'3 - FORM COMP'!Q29)</f>
        <v/>
      </c>
      <c r="W18" s="8" t="str">
        <f>IF('3 - FORM COMP'!R29="","",'3 - FORM COMP'!R29)</f>
        <v/>
      </c>
      <c r="X18" s="8" t="str">
        <f>IF('3 - FORM COMP'!S29="","",'3 - FORM COMP'!S29)</f>
        <v/>
      </c>
      <c r="Y18" s="8" t="str">
        <f>IF('3 - FORM COMP'!T29="","",'3 - FORM COMP'!T29)</f>
        <v/>
      </c>
      <c r="Z18" t="str">
        <f>IF('3 - FORM COMP'!U29="","",'3 - FORM COMP'!U29)</f>
        <v/>
      </c>
      <c r="AA18" t="str">
        <f>IF('3 - FORM COMP'!V29="","",'3 - FORM COMP'!V29)</f>
        <v/>
      </c>
      <c r="AB18" t="str">
        <f>IF('3 - FORM COMP'!W29="","",'3 - FORM COMP'!W29)</f>
        <v/>
      </c>
      <c r="AC18" t="str">
        <f>IF('4 - FORM TC'!K29="","",'4 - FORM TC'!K29)</f>
        <v/>
      </c>
      <c r="AD18" t="str">
        <f>IF('4 - FORM TC'!L29="","",'4 - FORM TC'!L29)</f>
        <v/>
      </c>
      <c r="AE18" t="str">
        <f>IF('4 - FORM TC'!O29="","",'4 - FORM TC'!O29)</f>
        <v/>
      </c>
      <c r="AF18" t="str">
        <f>IF('4 - FORM TC'!R29="","",'4 - FORM TC'!R29)</f>
        <v/>
      </c>
      <c r="AG18" t="str">
        <f>IF('4 - FORM TC'!U29="","",'4 - FORM TC'!U29)</f>
        <v/>
      </c>
      <c r="AH18" t="str">
        <f>IF('4 - FORM TC'!W29="","",'4 - FORM TC'!W29)</f>
        <v/>
      </c>
      <c r="AI18" t="str">
        <f t="shared" si="1"/>
        <v/>
      </c>
      <c r="AJ18" t="str">
        <f t="shared" si="2"/>
        <v/>
      </c>
      <c r="AK18" t="str">
        <f t="shared" si="3"/>
        <v/>
      </c>
      <c r="AL18" t="str">
        <f t="shared" si="4"/>
        <v/>
      </c>
      <c r="AM18" t="str">
        <f t="shared" si="5"/>
        <v/>
      </c>
      <c r="AN18" t="str">
        <f t="shared" si="6"/>
        <v/>
      </c>
      <c r="AO18" t="str">
        <f t="shared" si="7"/>
        <v/>
      </c>
      <c r="AP18" t="str">
        <f t="shared" si="8"/>
        <v/>
      </c>
      <c r="AQ18" t="str">
        <f t="shared" si="9"/>
        <v/>
      </c>
      <c r="AR18" t="str">
        <f t="shared" si="10"/>
        <v/>
      </c>
      <c r="AS18" t="str">
        <f t="shared" si="11"/>
        <v/>
      </c>
      <c r="AT18" t="str">
        <f t="shared" si="12"/>
        <v/>
      </c>
      <c r="AU18" t="str">
        <f t="shared" si="13"/>
        <v/>
      </c>
      <c r="AV18" t="str">
        <f t="shared" si="14"/>
        <v/>
      </c>
      <c r="AW18" t="str">
        <f>IF(OR($B18="",$B18=0),"",IF('4 - FORM TC'!M29="Yes","Yes","No"))</f>
        <v/>
      </c>
      <c r="AX18" t="str">
        <f>IF(OR($B18="",$B18=0),"",IF('4 - FORM TC'!N29="Yes","Yes","No"))</f>
        <v/>
      </c>
      <c r="AY18" t="str">
        <f>IF(OR($B18="",$B18=0),"",IF('4 - FORM TC'!P29="Yes","Yes","No"))</f>
        <v/>
      </c>
      <c r="AZ18" t="str">
        <f>IF(OR($B18="",$B18=0),"",IF('4 - FORM TC'!Q29="Yes","Yes","No"))</f>
        <v/>
      </c>
      <c r="BA18" t="str">
        <f>IF(OR($B18="",$B18=0),"",IF('4 - FORM TC'!S29="Yes","Yes","No"))</f>
        <v/>
      </c>
      <c r="BB18" t="str">
        <f>IF(OR($B18="",$B18=0),"",IF('4 - FORM TC'!T29="Yes","Yes","No"))</f>
        <v/>
      </c>
      <c r="BC18" t="str">
        <f>IF(OR($B18="",$B18=0),"",IF('4 - FORM TC'!V29="Yes","Yes","No"))</f>
        <v/>
      </c>
      <c r="BF18" t="str">
        <f>IF('1 - SUMMARY'!$B$12="","",'1 - SUMMARY'!$B$12)</f>
        <v/>
      </c>
      <c r="BG18" t="str">
        <f>IF('1 - SUMMARY'!$C$20="","",'1 - SUMMARY'!$C$20)</f>
        <v/>
      </c>
      <c r="BH18" t="str">
        <f>IF('1 - SUMMARY'!$D$20="","",'1 - SUMMARY'!$D$20)</f>
        <v/>
      </c>
    </row>
    <row r="19" spans="1:60">
      <c r="A19" t="str">
        <f>IF(E19="","",'1 - SUMMARY'!F$10)</f>
        <v/>
      </c>
      <c r="B19" t="str">
        <f t="shared" si="0"/>
        <v/>
      </c>
      <c r="C19" t="str">
        <f>IF('AMOUNT COMP'!D30="","",'AMOUNT COMP'!D30)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t="str">
        <f>IF('2 - FORM GENERAL'!I30="","",'2 - FORM GENERAL'!I30)</f>
        <v/>
      </c>
      <c r="J19" s="8" t="str">
        <f>IF('2 - FORM GENERAL'!J30="","",'2 - FORM GENERAL'!J30)</f>
        <v/>
      </c>
      <c r="K19" t="str">
        <f>IF('2 - FORM GENERAL'!K30="","",'2 - FORM GENERAL'!K30)</f>
        <v/>
      </c>
      <c r="L19" s="8" t="str">
        <f>IF('2 - FORM GENERAL'!L30="","",'2 - FORM GENERAL'!L30)</f>
        <v/>
      </c>
      <c r="M19" s="8" t="str">
        <f>IF('2 - FORM GENERAL'!M30="","",'2 - FORM GENERAL'!M30)</f>
        <v/>
      </c>
      <c r="N19" t="str">
        <f>IF('2 - FORM GENERAL'!N30="","",'2 - FORM GENERAL'!N30)</f>
        <v/>
      </c>
      <c r="O19" t="str">
        <f>IF('3 - FORM COMP'!J30="","",'3 - FORM COMP'!J30)</f>
        <v/>
      </c>
      <c r="P19" t="str">
        <f>IF('3 - FORM COMP'!K30="","",'3 - FORM COMP'!K30)</f>
        <v/>
      </c>
      <c r="Q19" t="str">
        <f>IF('3 - FORM COMP'!L30="","",'3 - FORM COMP'!L30)</f>
        <v/>
      </c>
      <c r="R19" t="str">
        <f>IF('3 - FORM COMP'!M30="","",'3 - FORM COMP'!M30)</f>
        <v/>
      </c>
      <c r="S19" s="8" t="str">
        <f>IF('3 - FORM COMP'!N30="","",'3 - FORM COMP'!N30)</f>
        <v/>
      </c>
      <c r="T19" s="8" t="str">
        <f>IF('3 - FORM COMP'!O30="","",'3 - FORM COMP'!O30)</f>
        <v/>
      </c>
      <c r="U19" s="8" t="str">
        <f>IF('3 - FORM COMP'!P30="","",'3 - FORM COMP'!P30)</f>
        <v/>
      </c>
      <c r="V19" s="8" t="str">
        <f>IF('3 - FORM COMP'!Q30="","",'3 - FORM COMP'!Q30)</f>
        <v/>
      </c>
      <c r="W19" s="8" t="str">
        <f>IF('3 - FORM COMP'!R30="","",'3 - FORM COMP'!R30)</f>
        <v/>
      </c>
      <c r="X19" s="8" t="str">
        <f>IF('3 - FORM COMP'!S30="","",'3 - FORM COMP'!S30)</f>
        <v/>
      </c>
      <c r="Y19" s="8" t="str">
        <f>IF('3 - FORM COMP'!T30="","",'3 - FORM COMP'!T30)</f>
        <v/>
      </c>
      <c r="Z19" t="str">
        <f>IF('3 - FORM COMP'!U30="","",'3 - FORM COMP'!U30)</f>
        <v/>
      </c>
      <c r="AA19" t="str">
        <f>IF('3 - FORM COMP'!V30="","",'3 - FORM COMP'!V30)</f>
        <v/>
      </c>
      <c r="AB19" t="str">
        <f>IF('3 - FORM COMP'!W30="","",'3 - FORM COMP'!W30)</f>
        <v/>
      </c>
      <c r="AC19" t="str">
        <f>IF('4 - FORM TC'!K30="","",'4 - FORM TC'!K30)</f>
        <v/>
      </c>
      <c r="AD19" t="str">
        <f>IF('4 - FORM TC'!L30="","",'4 - FORM TC'!L30)</f>
        <v/>
      </c>
      <c r="AE19" t="str">
        <f>IF('4 - FORM TC'!O30="","",'4 - FORM TC'!O30)</f>
        <v/>
      </c>
      <c r="AF19" t="str">
        <f>IF('4 - FORM TC'!R30="","",'4 - FORM TC'!R30)</f>
        <v/>
      </c>
      <c r="AG19" t="str">
        <f>IF('4 - FORM TC'!U30="","",'4 - FORM TC'!U30)</f>
        <v/>
      </c>
      <c r="AH19" t="str">
        <f>IF('4 - FORM TC'!W30="","",'4 - FORM TC'!W30)</f>
        <v/>
      </c>
      <c r="AI19" t="str">
        <f t="shared" si="1"/>
        <v/>
      </c>
      <c r="AJ19" t="str">
        <f t="shared" si="2"/>
        <v/>
      </c>
      <c r="AK19" t="str">
        <f t="shared" si="3"/>
        <v/>
      </c>
      <c r="AL19" t="str">
        <f t="shared" si="4"/>
        <v/>
      </c>
      <c r="AM19" t="str">
        <f t="shared" si="5"/>
        <v/>
      </c>
      <c r="AN19" t="str">
        <f t="shared" si="6"/>
        <v/>
      </c>
      <c r="AO19" t="str">
        <f t="shared" si="7"/>
        <v/>
      </c>
      <c r="AP19" t="str">
        <f t="shared" si="8"/>
        <v/>
      </c>
      <c r="AQ19" t="str">
        <f t="shared" si="9"/>
        <v/>
      </c>
      <c r="AR19" t="str">
        <f t="shared" si="10"/>
        <v/>
      </c>
      <c r="AS19" t="str">
        <f t="shared" si="11"/>
        <v/>
      </c>
      <c r="AT19" t="str">
        <f t="shared" si="12"/>
        <v/>
      </c>
      <c r="AU19" t="str">
        <f t="shared" si="13"/>
        <v/>
      </c>
      <c r="AV19" t="str">
        <f t="shared" si="14"/>
        <v/>
      </c>
      <c r="AW19" t="str">
        <f>IF(OR($B19="",$B19=0),"",IF('4 - FORM TC'!M30="Yes","Yes","No"))</f>
        <v/>
      </c>
      <c r="AX19" t="str">
        <f>IF(OR($B19="",$B19=0),"",IF('4 - FORM TC'!N30="Yes","Yes","No"))</f>
        <v/>
      </c>
      <c r="AY19" t="str">
        <f>IF(OR($B19="",$B19=0),"",IF('4 - FORM TC'!P30="Yes","Yes","No"))</f>
        <v/>
      </c>
      <c r="AZ19" t="str">
        <f>IF(OR($B19="",$B19=0),"",IF('4 - FORM TC'!Q30="Yes","Yes","No"))</f>
        <v/>
      </c>
      <c r="BA19" t="str">
        <f>IF(OR($B19="",$B19=0),"",IF('4 - FORM TC'!S30="Yes","Yes","No"))</f>
        <v/>
      </c>
      <c r="BB19" t="str">
        <f>IF(OR($B19="",$B19=0),"",IF('4 - FORM TC'!T30="Yes","Yes","No"))</f>
        <v/>
      </c>
      <c r="BC19" t="str">
        <f>IF(OR($B19="",$B19=0),"",IF('4 - FORM TC'!V30="Yes","Yes","No"))</f>
        <v/>
      </c>
      <c r="BF19" t="str">
        <f>IF('1 - SUMMARY'!$B$12="","",'1 - SUMMARY'!$B$12)</f>
        <v/>
      </c>
      <c r="BG19" t="str">
        <f>IF('1 - SUMMARY'!$C$20="","",'1 - SUMMARY'!$C$20)</f>
        <v/>
      </c>
      <c r="BH19" t="str">
        <f>IF('1 - SUMMARY'!$D$20="","",'1 - SUMMARY'!$D$20)</f>
        <v/>
      </c>
    </row>
    <row r="20" spans="1:60">
      <c r="A20" t="str">
        <f>IF(E20="","",'1 - SUMMARY'!F$10)</f>
        <v/>
      </c>
      <c r="B20" t="str">
        <f t="shared" si="0"/>
        <v/>
      </c>
      <c r="C20" t="str">
        <f>IF('AMOUNT COMP'!D31="","",'AMOUNT COMP'!D31)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t="str">
        <f>IF('2 - FORM GENERAL'!I31="","",'2 - FORM GENERAL'!I31)</f>
        <v/>
      </c>
      <c r="J20" s="8" t="str">
        <f>IF('2 - FORM GENERAL'!J31="","",'2 - FORM GENERAL'!J31)</f>
        <v/>
      </c>
      <c r="K20" t="str">
        <f>IF('2 - FORM GENERAL'!K31="","",'2 - FORM GENERAL'!K31)</f>
        <v/>
      </c>
      <c r="L20" s="8" t="str">
        <f>IF('2 - FORM GENERAL'!L31="","",'2 - FORM GENERAL'!L31)</f>
        <v/>
      </c>
      <c r="M20" s="8" t="str">
        <f>IF('2 - FORM GENERAL'!M31="","",'2 - FORM GENERAL'!M31)</f>
        <v/>
      </c>
      <c r="N20" t="str">
        <f>IF('2 - FORM GENERAL'!N31="","",'2 - FORM GENERAL'!N31)</f>
        <v/>
      </c>
      <c r="O20" t="str">
        <f>IF('3 - FORM COMP'!J31="","",'3 - FORM COMP'!J31)</f>
        <v/>
      </c>
      <c r="P20" t="str">
        <f>IF('3 - FORM COMP'!K31="","",'3 - FORM COMP'!K31)</f>
        <v/>
      </c>
      <c r="Q20" t="str">
        <f>IF('3 - FORM COMP'!L31="","",'3 - FORM COMP'!L31)</f>
        <v/>
      </c>
      <c r="R20" t="str">
        <f>IF('3 - FORM COMP'!M31="","",'3 - FORM COMP'!M31)</f>
        <v/>
      </c>
      <c r="S20" s="8" t="str">
        <f>IF('3 - FORM COMP'!N31="","",'3 - FORM COMP'!N31)</f>
        <v/>
      </c>
      <c r="T20" s="8" t="str">
        <f>IF('3 - FORM COMP'!O31="","",'3 - FORM COMP'!O31)</f>
        <v/>
      </c>
      <c r="U20" s="8" t="str">
        <f>IF('3 - FORM COMP'!P31="","",'3 - FORM COMP'!P31)</f>
        <v/>
      </c>
      <c r="V20" s="8" t="str">
        <f>IF('3 - FORM COMP'!Q31="","",'3 - FORM COMP'!Q31)</f>
        <v/>
      </c>
      <c r="W20" s="8" t="str">
        <f>IF('3 - FORM COMP'!R31="","",'3 - FORM COMP'!R31)</f>
        <v/>
      </c>
      <c r="X20" s="8" t="str">
        <f>IF('3 - FORM COMP'!S31="","",'3 - FORM COMP'!S31)</f>
        <v/>
      </c>
      <c r="Y20" s="8" t="str">
        <f>IF('3 - FORM COMP'!T31="","",'3 - FORM COMP'!T31)</f>
        <v/>
      </c>
      <c r="Z20" t="str">
        <f>IF('3 - FORM COMP'!U31="","",'3 - FORM COMP'!U31)</f>
        <v/>
      </c>
      <c r="AA20" t="str">
        <f>IF('3 - FORM COMP'!V31="","",'3 - FORM COMP'!V31)</f>
        <v/>
      </c>
      <c r="AB20" t="str">
        <f>IF('3 - FORM COMP'!W31="","",'3 - FORM COMP'!W31)</f>
        <v/>
      </c>
      <c r="AC20" t="str">
        <f>IF('4 - FORM TC'!K31="","",'4 - FORM TC'!K31)</f>
        <v/>
      </c>
      <c r="AD20" t="str">
        <f>IF('4 - FORM TC'!L31="","",'4 - FORM TC'!L31)</f>
        <v/>
      </c>
      <c r="AE20" t="str">
        <f>IF('4 - FORM TC'!O31="","",'4 - FORM TC'!O31)</f>
        <v/>
      </c>
      <c r="AF20" t="str">
        <f>IF('4 - FORM TC'!R31="","",'4 - FORM TC'!R31)</f>
        <v/>
      </c>
      <c r="AG20" t="str">
        <f>IF('4 - FORM TC'!U31="","",'4 - FORM TC'!U31)</f>
        <v/>
      </c>
      <c r="AH20" t="str">
        <f>IF('4 - FORM TC'!W31="","",'4 - FORM TC'!W31)</f>
        <v/>
      </c>
      <c r="AI20" t="str">
        <f t="shared" si="1"/>
        <v/>
      </c>
      <c r="AJ20" t="str">
        <f t="shared" si="2"/>
        <v/>
      </c>
      <c r="AK20" t="str">
        <f t="shared" si="3"/>
        <v/>
      </c>
      <c r="AL20" t="str">
        <f t="shared" si="4"/>
        <v/>
      </c>
      <c r="AM20" t="str">
        <f t="shared" si="5"/>
        <v/>
      </c>
      <c r="AN20" t="str">
        <f t="shared" si="6"/>
        <v/>
      </c>
      <c r="AO20" t="str">
        <f t="shared" si="7"/>
        <v/>
      </c>
      <c r="AP20" t="str">
        <f t="shared" si="8"/>
        <v/>
      </c>
      <c r="AQ20" t="str">
        <f t="shared" si="9"/>
        <v/>
      </c>
      <c r="AR20" t="str">
        <f t="shared" si="10"/>
        <v/>
      </c>
      <c r="AS20" t="str">
        <f t="shared" si="11"/>
        <v/>
      </c>
      <c r="AT20" t="str">
        <f t="shared" si="12"/>
        <v/>
      </c>
      <c r="AU20" t="str">
        <f t="shared" si="13"/>
        <v/>
      </c>
      <c r="AV20" t="str">
        <f t="shared" si="14"/>
        <v/>
      </c>
      <c r="AW20" t="str">
        <f>IF(OR($B20="",$B20=0),"",IF('4 - FORM TC'!M31="Yes","Yes","No"))</f>
        <v/>
      </c>
      <c r="AX20" t="str">
        <f>IF(OR($B20="",$B20=0),"",IF('4 - FORM TC'!N31="Yes","Yes","No"))</f>
        <v/>
      </c>
      <c r="AY20" t="str">
        <f>IF(OR($B20="",$B20=0),"",IF('4 - FORM TC'!P31="Yes","Yes","No"))</f>
        <v/>
      </c>
      <c r="AZ20" t="str">
        <f>IF(OR($B20="",$B20=0),"",IF('4 - FORM TC'!Q31="Yes","Yes","No"))</f>
        <v/>
      </c>
      <c r="BA20" t="str">
        <f>IF(OR($B20="",$B20=0),"",IF('4 - FORM TC'!S31="Yes","Yes","No"))</f>
        <v/>
      </c>
      <c r="BB20" t="str">
        <f>IF(OR($B20="",$B20=0),"",IF('4 - FORM TC'!T31="Yes","Yes","No"))</f>
        <v/>
      </c>
      <c r="BC20" t="str">
        <f>IF(OR($B20="",$B20=0),"",IF('4 - FORM TC'!V31="Yes","Yes","No"))</f>
        <v/>
      </c>
      <c r="BF20" t="str">
        <f>IF('1 - SUMMARY'!$B$12="","",'1 - SUMMARY'!$B$12)</f>
        <v/>
      </c>
      <c r="BG20" t="str">
        <f>IF('1 - SUMMARY'!$C$20="","",'1 - SUMMARY'!$C$20)</f>
        <v/>
      </c>
      <c r="BH20" t="str">
        <f>IF('1 - SUMMARY'!$D$20="","",'1 - SUMMARY'!$D$20)</f>
        <v/>
      </c>
    </row>
    <row r="21" spans="1:60">
      <c r="A21" t="str">
        <f>IF(E21="","",'1 - SUMMARY'!F$10)</f>
        <v/>
      </c>
      <c r="B21" t="str">
        <f t="shared" si="0"/>
        <v/>
      </c>
      <c r="C21" t="str">
        <f>IF('AMOUNT COMP'!D32="","",'AMOUNT COMP'!D32)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t="str">
        <f>IF('2 - FORM GENERAL'!I32="","",'2 - FORM GENERAL'!I32)</f>
        <v/>
      </c>
      <c r="J21" s="8" t="str">
        <f>IF('2 - FORM GENERAL'!J32="","",'2 - FORM GENERAL'!J32)</f>
        <v/>
      </c>
      <c r="K21" t="str">
        <f>IF('2 - FORM GENERAL'!K32="","",'2 - FORM GENERAL'!K32)</f>
        <v/>
      </c>
      <c r="L21" s="8" t="str">
        <f>IF('2 - FORM GENERAL'!L32="","",'2 - FORM GENERAL'!L32)</f>
        <v/>
      </c>
      <c r="M21" s="8" t="str">
        <f>IF('2 - FORM GENERAL'!M32="","",'2 - FORM GENERAL'!M32)</f>
        <v/>
      </c>
      <c r="N21" t="str">
        <f>IF('2 - FORM GENERAL'!N32="","",'2 - FORM GENERAL'!N32)</f>
        <v/>
      </c>
      <c r="O21" t="str">
        <f>IF('3 - FORM COMP'!J32="","",'3 - FORM COMP'!J32)</f>
        <v/>
      </c>
      <c r="P21" t="str">
        <f>IF('3 - FORM COMP'!K32="","",'3 - FORM COMP'!K32)</f>
        <v/>
      </c>
      <c r="Q21" t="str">
        <f>IF('3 - FORM COMP'!L32="","",'3 - FORM COMP'!L32)</f>
        <v/>
      </c>
      <c r="R21" t="str">
        <f>IF('3 - FORM COMP'!M32="","",'3 - FORM COMP'!M32)</f>
        <v/>
      </c>
      <c r="S21" s="8" t="str">
        <f>IF('3 - FORM COMP'!N32="","",'3 - FORM COMP'!N32)</f>
        <v/>
      </c>
      <c r="T21" s="8" t="str">
        <f>IF('3 - FORM COMP'!O32="","",'3 - FORM COMP'!O32)</f>
        <v/>
      </c>
      <c r="U21" s="8" t="str">
        <f>IF('3 - FORM COMP'!P32="","",'3 - FORM COMP'!P32)</f>
        <v/>
      </c>
      <c r="V21" s="8" t="str">
        <f>IF('3 - FORM COMP'!Q32="","",'3 - FORM COMP'!Q32)</f>
        <v/>
      </c>
      <c r="W21" s="8" t="str">
        <f>IF('3 - FORM COMP'!R32="","",'3 - FORM COMP'!R32)</f>
        <v/>
      </c>
      <c r="X21" s="8" t="str">
        <f>IF('3 - FORM COMP'!S32="","",'3 - FORM COMP'!S32)</f>
        <v/>
      </c>
      <c r="Y21" s="8" t="str">
        <f>IF('3 - FORM COMP'!T32="","",'3 - FORM COMP'!T32)</f>
        <v/>
      </c>
      <c r="Z21" t="str">
        <f>IF('3 - FORM COMP'!U32="","",'3 - FORM COMP'!U32)</f>
        <v/>
      </c>
      <c r="AA21" t="str">
        <f>IF('3 - FORM COMP'!V32="","",'3 - FORM COMP'!V32)</f>
        <v/>
      </c>
      <c r="AB21" t="str">
        <f>IF('3 - FORM COMP'!W32="","",'3 - FORM COMP'!W32)</f>
        <v/>
      </c>
      <c r="AC21" t="str">
        <f>IF('4 - FORM TC'!K32="","",'4 - FORM TC'!K32)</f>
        <v/>
      </c>
      <c r="AD21" t="str">
        <f>IF('4 - FORM TC'!L32="","",'4 - FORM TC'!L32)</f>
        <v/>
      </c>
      <c r="AE21" t="str">
        <f>IF('4 - FORM TC'!O32="","",'4 - FORM TC'!O32)</f>
        <v/>
      </c>
      <c r="AF21" t="str">
        <f>IF('4 - FORM TC'!R32="","",'4 - FORM TC'!R32)</f>
        <v/>
      </c>
      <c r="AG21" t="str">
        <f>IF('4 - FORM TC'!U32="","",'4 - FORM TC'!U32)</f>
        <v/>
      </c>
      <c r="AH21" t="str">
        <f>IF('4 - FORM TC'!W32="","",'4 - FORM TC'!W32)</f>
        <v/>
      </c>
      <c r="AI21" t="str">
        <f t="shared" si="1"/>
        <v/>
      </c>
      <c r="AJ21" t="str">
        <f t="shared" si="2"/>
        <v/>
      </c>
      <c r="AK21" t="str">
        <f t="shared" si="3"/>
        <v/>
      </c>
      <c r="AL21" t="str">
        <f t="shared" si="4"/>
        <v/>
      </c>
      <c r="AM21" t="str">
        <f t="shared" si="5"/>
        <v/>
      </c>
      <c r="AN21" t="str">
        <f t="shared" si="6"/>
        <v/>
      </c>
      <c r="AO21" t="str">
        <f t="shared" si="7"/>
        <v/>
      </c>
      <c r="AP21" t="str">
        <f t="shared" si="8"/>
        <v/>
      </c>
      <c r="AQ21" t="str">
        <f t="shared" si="9"/>
        <v/>
      </c>
      <c r="AR21" t="str">
        <f t="shared" si="10"/>
        <v/>
      </c>
      <c r="AS21" t="str">
        <f t="shared" si="11"/>
        <v/>
      </c>
      <c r="AT21" t="str">
        <f t="shared" si="12"/>
        <v/>
      </c>
      <c r="AU21" t="str">
        <f t="shared" si="13"/>
        <v/>
      </c>
      <c r="AV21" t="str">
        <f t="shared" si="14"/>
        <v/>
      </c>
      <c r="AW21" t="str">
        <f>IF(OR($B21="",$B21=0),"",IF('4 - FORM TC'!M32="Yes","Yes","No"))</f>
        <v/>
      </c>
      <c r="AX21" t="str">
        <f>IF(OR($B21="",$B21=0),"",IF('4 - FORM TC'!N32="Yes","Yes","No"))</f>
        <v/>
      </c>
      <c r="AY21" t="str">
        <f>IF(OR($B21="",$B21=0),"",IF('4 - FORM TC'!P32="Yes","Yes","No"))</f>
        <v/>
      </c>
      <c r="AZ21" t="str">
        <f>IF(OR($B21="",$B21=0),"",IF('4 - FORM TC'!Q32="Yes","Yes","No"))</f>
        <v/>
      </c>
      <c r="BA21" t="str">
        <f>IF(OR($B21="",$B21=0),"",IF('4 - FORM TC'!S32="Yes","Yes","No"))</f>
        <v/>
      </c>
      <c r="BB21" t="str">
        <f>IF(OR($B21="",$B21=0),"",IF('4 - FORM TC'!T32="Yes","Yes","No"))</f>
        <v/>
      </c>
      <c r="BC21" t="str">
        <f>IF(OR($B21="",$B21=0),"",IF('4 - FORM TC'!V32="Yes","Yes","No"))</f>
        <v/>
      </c>
      <c r="BF21" t="str">
        <f>IF('1 - SUMMARY'!$B$12="","",'1 - SUMMARY'!$B$12)</f>
        <v/>
      </c>
      <c r="BG21" t="str">
        <f>IF('1 - SUMMARY'!$C$20="","",'1 - SUMMARY'!$C$20)</f>
        <v/>
      </c>
      <c r="BH21" t="str">
        <f>IF('1 - SUMMARY'!$D$20="","",'1 - SUMMARY'!$D$20)</f>
        <v/>
      </c>
    </row>
    <row r="22" spans="1:60">
      <c r="A22" t="str">
        <f>IF(E22="","",'1 - SUMMARY'!F$10)</f>
        <v/>
      </c>
      <c r="B22" t="str">
        <f t="shared" si="0"/>
        <v/>
      </c>
      <c r="C22" t="str">
        <f>IF('AMOUNT COMP'!D33="","",'AMOUNT COMP'!D33)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t="str">
        <f>IF('2 - FORM GENERAL'!I33="","",'2 - FORM GENERAL'!I33)</f>
        <v/>
      </c>
      <c r="J22" s="8" t="str">
        <f>IF('2 - FORM GENERAL'!J33="","",'2 - FORM GENERAL'!J33)</f>
        <v/>
      </c>
      <c r="K22" t="str">
        <f>IF('2 - FORM GENERAL'!K33="","",'2 - FORM GENERAL'!K33)</f>
        <v/>
      </c>
      <c r="L22" s="8" t="str">
        <f>IF('2 - FORM GENERAL'!L33="","",'2 - FORM GENERAL'!L33)</f>
        <v/>
      </c>
      <c r="M22" s="8" t="str">
        <f>IF('2 - FORM GENERAL'!M33="","",'2 - FORM GENERAL'!M33)</f>
        <v/>
      </c>
      <c r="N22" t="str">
        <f>IF('2 - FORM GENERAL'!N33="","",'2 - FORM GENERAL'!N33)</f>
        <v/>
      </c>
      <c r="O22" t="str">
        <f>IF('3 - FORM COMP'!J33="","",'3 - FORM COMP'!J33)</f>
        <v/>
      </c>
      <c r="P22" t="str">
        <f>IF('3 - FORM COMP'!K33="","",'3 - FORM COMP'!K33)</f>
        <v/>
      </c>
      <c r="Q22" t="str">
        <f>IF('3 - FORM COMP'!L33="","",'3 - FORM COMP'!L33)</f>
        <v/>
      </c>
      <c r="R22" t="str">
        <f>IF('3 - FORM COMP'!M33="","",'3 - FORM COMP'!M33)</f>
        <v/>
      </c>
      <c r="S22" s="8" t="str">
        <f>IF('3 - FORM COMP'!N33="","",'3 - FORM COMP'!N33)</f>
        <v/>
      </c>
      <c r="T22" s="8" t="str">
        <f>IF('3 - FORM COMP'!O33="","",'3 - FORM COMP'!O33)</f>
        <v/>
      </c>
      <c r="U22" s="8" t="str">
        <f>IF('3 - FORM COMP'!P33="","",'3 - FORM COMP'!P33)</f>
        <v/>
      </c>
      <c r="V22" s="8" t="str">
        <f>IF('3 - FORM COMP'!Q33="","",'3 - FORM COMP'!Q33)</f>
        <v/>
      </c>
      <c r="W22" s="8" t="str">
        <f>IF('3 - FORM COMP'!R33="","",'3 - FORM COMP'!R33)</f>
        <v/>
      </c>
      <c r="X22" s="8" t="str">
        <f>IF('3 - FORM COMP'!S33="","",'3 - FORM COMP'!S33)</f>
        <v/>
      </c>
      <c r="Y22" s="8" t="str">
        <f>IF('3 - FORM COMP'!T33="","",'3 - FORM COMP'!T33)</f>
        <v/>
      </c>
      <c r="Z22" t="str">
        <f>IF('3 - FORM COMP'!U33="","",'3 - FORM COMP'!U33)</f>
        <v/>
      </c>
      <c r="AA22" t="str">
        <f>IF('3 - FORM COMP'!V33="","",'3 - FORM COMP'!V33)</f>
        <v/>
      </c>
      <c r="AB22" t="str">
        <f>IF('3 - FORM COMP'!W33="","",'3 - FORM COMP'!W33)</f>
        <v/>
      </c>
      <c r="AC22" t="str">
        <f>IF('4 - FORM TC'!K33="","",'4 - FORM TC'!K33)</f>
        <v/>
      </c>
      <c r="AD22" t="str">
        <f>IF('4 - FORM TC'!L33="","",'4 - FORM TC'!L33)</f>
        <v/>
      </c>
      <c r="AE22" t="str">
        <f>IF('4 - FORM TC'!O33="","",'4 - FORM TC'!O33)</f>
        <v/>
      </c>
      <c r="AF22" t="str">
        <f>IF('4 - FORM TC'!R33="","",'4 - FORM TC'!R33)</f>
        <v/>
      </c>
      <c r="AG22" t="str">
        <f>IF('4 - FORM TC'!U33="","",'4 - FORM TC'!U33)</f>
        <v/>
      </c>
      <c r="AH22" t="str">
        <f>IF('4 - FORM TC'!W33="","",'4 - FORM TC'!W33)</f>
        <v/>
      </c>
      <c r="AI22" t="str">
        <f t="shared" si="1"/>
        <v/>
      </c>
      <c r="AJ22" t="str">
        <f t="shared" si="2"/>
        <v/>
      </c>
      <c r="AK22" t="str">
        <f t="shared" si="3"/>
        <v/>
      </c>
      <c r="AL22" t="str">
        <f t="shared" si="4"/>
        <v/>
      </c>
      <c r="AM22" t="str">
        <f t="shared" si="5"/>
        <v/>
      </c>
      <c r="AN22" t="str">
        <f t="shared" si="6"/>
        <v/>
      </c>
      <c r="AO22" t="str">
        <f t="shared" si="7"/>
        <v/>
      </c>
      <c r="AP22" t="str">
        <f t="shared" si="8"/>
        <v/>
      </c>
      <c r="AQ22" t="str">
        <f t="shared" si="9"/>
        <v/>
      </c>
      <c r="AR22" t="str">
        <f t="shared" si="10"/>
        <v/>
      </c>
      <c r="AS22" t="str">
        <f t="shared" si="11"/>
        <v/>
      </c>
      <c r="AT22" t="str">
        <f t="shared" si="12"/>
        <v/>
      </c>
      <c r="AU22" t="str">
        <f t="shared" si="13"/>
        <v/>
      </c>
      <c r="AV22" t="str">
        <f t="shared" si="14"/>
        <v/>
      </c>
      <c r="AW22" t="str">
        <f>IF(OR($B22="",$B22=0),"",IF('4 - FORM TC'!M33="Yes","Yes","No"))</f>
        <v/>
      </c>
      <c r="AX22" t="str">
        <f>IF(OR($B22="",$B22=0),"",IF('4 - FORM TC'!N33="Yes","Yes","No"))</f>
        <v/>
      </c>
      <c r="AY22" t="str">
        <f>IF(OR($B22="",$B22=0),"",IF('4 - FORM TC'!P33="Yes","Yes","No"))</f>
        <v/>
      </c>
      <c r="AZ22" t="str">
        <f>IF(OR($B22="",$B22=0),"",IF('4 - FORM TC'!Q33="Yes","Yes","No"))</f>
        <v/>
      </c>
      <c r="BA22" t="str">
        <f>IF(OR($B22="",$B22=0),"",IF('4 - FORM TC'!S33="Yes","Yes","No"))</f>
        <v/>
      </c>
      <c r="BB22" t="str">
        <f>IF(OR($B22="",$B22=0),"",IF('4 - FORM TC'!T33="Yes","Yes","No"))</f>
        <v/>
      </c>
      <c r="BC22" t="str">
        <f>IF(OR($B22="",$B22=0),"",IF('4 - FORM TC'!V33="Yes","Yes","No"))</f>
        <v/>
      </c>
      <c r="BF22" t="str">
        <f>IF('1 - SUMMARY'!$B$12="","",'1 - SUMMARY'!$B$12)</f>
        <v/>
      </c>
      <c r="BG22" t="str">
        <f>IF('1 - SUMMARY'!$C$20="","",'1 - SUMMARY'!$C$20)</f>
        <v/>
      </c>
      <c r="BH22" t="str">
        <f>IF('1 - SUMMARY'!$D$20="","",'1 - SUMMARY'!$D$20)</f>
        <v/>
      </c>
    </row>
    <row r="23" spans="1:60">
      <c r="A23" t="str">
        <f>IF(E23="","",'1 - SUMMARY'!F$10)</f>
        <v/>
      </c>
      <c r="B23" t="str">
        <f t="shared" si="0"/>
        <v/>
      </c>
      <c r="C23" t="str">
        <f>IF('AMOUNT COMP'!D34="","",'AMOUNT COMP'!D34)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t="str">
        <f>IF('2 - FORM GENERAL'!I34="","",'2 - FORM GENERAL'!I34)</f>
        <v/>
      </c>
      <c r="J23" s="8" t="str">
        <f>IF('2 - FORM GENERAL'!J34="","",'2 - FORM GENERAL'!J34)</f>
        <v/>
      </c>
      <c r="K23" t="str">
        <f>IF('2 - FORM GENERAL'!K34="","",'2 - FORM GENERAL'!K34)</f>
        <v/>
      </c>
      <c r="L23" s="8" t="str">
        <f>IF('2 - FORM GENERAL'!L34="","",'2 - FORM GENERAL'!L34)</f>
        <v/>
      </c>
      <c r="M23" s="8" t="str">
        <f>IF('2 - FORM GENERAL'!M34="","",'2 - FORM GENERAL'!M34)</f>
        <v/>
      </c>
      <c r="N23" t="str">
        <f>IF('2 - FORM GENERAL'!N34="","",'2 - FORM GENERAL'!N34)</f>
        <v/>
      </c>
      <c r="O23" t="str">
        <f>IF('3 - FORM COMP'!J34="","",'3 - FORM COMP'!J34)</f>
        <v/>
      </c>
      <c r="P23" t="str">
        <f>IF('3 - FORM COMP'!K34="","",'3 - FORM COMP'!K34)</f>
        <v/>
      </c>
      <c r="Q23" t="str">
        <f>IF('3 - FORM COMP'!L34="","",'3 - FORM COMP'!L34)</f>
        <v/>
      </c>
      <c r="R23" t="str">
        <f>IF('3 - FORM COMP'!M34="","",'3 - FORM COMP'!M34)</f>
        <v/>
      </c>
      <c r="S23" s="8" t="str">
        <f>IF('3 - FORM COMP'!N34="","",'3 - FORM COMP'!N34)</f>
        <v/>
      </c>
      <c r="T23" s="8" t="str">
        <f>IF('3 - FORM COMP'!O34="","",'3 - FORM COMP'!O34)</f>
        <v/>
      </c>
      <c r="U23" s="8" t="str">
        <f>IF('3 - FORM COMP'!P34="","",'3 - FORM COMP'!P34)</f>
        <v/>
      </c>
      <c r="V23" s="8" t="str">
        <f>IF('3 - FORM COMP'!Q34="","",'3 - FORM COMP'!Q34)</f>
        <v/>
      </c>
      <c r="W23" s="8" t="str">
        <f>IF('3 - FORM COMP'!R34="","",'3 - FORM COMP'!R34)</f>
        <v/>
      </c>
      <c r="X23" s="8" t="str">
        <f>IF('3 - FORM COMP'!S34="","",'3 - FORM COMP'!S34)</f>
        <v/>
      </c>
      <c r="Y23" s="8" t="str">
        <f>IF('3 - FORM COMP'!T34="","",'3 - FORM COMP'!T34)</f>
        <v/>
      </c>
      <c r="Z23" t="str">
        <f>IF('3 - FORM COMP'!U34="","",'3 - FORM COMP'!U34)</f>
        <v/>
      </c>
      <c r="AA23" t="str">
        <f>IF('3 - FORM COMP'!V34="","",'3 - FORM COMP'!V34)</f>
        <v/>
      </c>
      <c r="AB23" t="str">
        <f>IF('3 - FORM COMP'!W34="","",'3 - FORM COMP'!W34)</f>
        <v/>
      </c>
      <c r="AC23" t="str">
        <f>IF('4 - FORM TC'!K34="","",'4 - FORM TC'!K34)</f>
        <v/>
      </c>
      <c r="AD23" t="str">
        <f>IF('4 - FORM TC'!L34="","",'4 - FORM TC'!L34)</f>
        <v/>
      </c>
      <c r="AE23" t="str">
        <f>IF('4 - FORM TC'!O34="","",'4 - FORM TC'!O34)</f>
        <v/>
      </c>
      <c r="AF23" t="str">
        <f>IF('4 - FORM TC'!R34="","",'4 - FORM TC'!R34)</f>
        <v/>
      </c>
      <c r="AG23" t="str">
        <f>IF('4 - FORM TC'!U34="","",'4 - FORM TC'!U34)</f>
        <v/>
      </c>
      <c r="AH23" t="str">
        <f>IF('4 - FORM TC'!W34="","",'4 - FORM TC'!W34)</f>
        <v/>
      </c>
      <c r="AI23" t="str">
        <f t="shared" si="1"/>
        <v/>
      </c>
      <c r="AJ23" t="str">
        <f t="shared" si="2"/>
        <v/>
      </c>
      <c r="AK23" t="str">
        <f t="shared" si="3"/>
        <v/>
      </c>
      <c r="AL23" t="str">
        <f t="shared" si="4"/>
        <v/>
      </c>
      <c r="AM23" t="str">
        <f t="shared" si="5"/>
        <v/>
      </c>
      <c r="AN23" t="str">
        <f t="shared" si="6"/>
        <v/>
      </c>
      <c r="AO23" t="str">
        <f t="shared" si="7"/>
        <v/>
      </c>
      <c r="AP23" t="str">
        <f t="shared" si="8"/>
        <v/>
      </c>
      <c r="AQ23" t="str">
        <f t="shared" si="9"/>
        <v/>
      </c>
      <c r="AR23" t="str">
        <f t="shared" si="10"/>
        <v/>
      </c>
      <c r="AS23" t="str">
        <f t="shared" si="11"/>
        <v/>
      </c>
      <c r="AT23" t="str">
        <f t="shared" si="12"/>
        <v/>
      </c>
      <c r="AU23" t="str">
        <f t="shared" si="13"/>
        <v/>
      </c>
      <c r="AV23" t="str">
        <f t="shared" si="14"/>
        <v/>
      </c>
      <c r="AW23" t="str">
        <f>IF(OR($B23="",$B23=0),"",IF('4 - FORM TC'!M34="Yes","Yes","No"))</f>
        <v/>
      </c>
      <c r="AX23" t="str">
        <f>IF(OR($B23="",$B23=0),"",IF('4 - FORM TC'!N34="Yes","Yes","No"))</f>
        <v/>
      </c>
      <c r="AY23" t="str">
        <f>IF(OR($B23="",$B23=0),"",IF('4 - FORM TC'!P34="Yes","Yes","No"))</f>
        <v/>
      </c>
      <c r="AZ23" t="str">
        <f>IF(OR($B23="",$B23=0),"",IF('4 - FORM TC'!Q34="Yes","Yes","No"))</f>
        <v/>
      </c>
      <c r="BA23" t="str">
        <f>IF(OR($B23="",$B23=0),"",IF('4 - FORM TC'!S34="Yes","Yes","No"))</f>
        <v/>
      </c>
      <c r="BB23" t="str">
        <f>IF(OR($B23="",$B23=0),"",IF('4 - FORM TC'!T34="Yes","Yes","No"))</f>
        <v/>
      </c>
      <c r="BC23" t="str">
        <f>IF(OR($B23="",$B23=0),"",IF('4 - FORM TC'!V34="Yes","Yes","No"))</f>
        <v/>
      </c>
      <c r="BF23" t="str">
        <f>IF('1 - SUMMARY'!$B$12="","",'1 - SUMMARY'!$B$12)</f>
        <v/>
      </c>
      <c r="BG23" t="str">
        <f>IF('1 - SUMMARY'!$C$20="","",'1 - SUMMARY'!$C$20)</f>
        <v/>
      </c>
      <c r="BH23" t="str">
        <f>IF('1 - SUMMARY'!$D$20="","",'1 - SUMMARY'!$D$20)</f>
        <v/>
      </c>
    </row>
    <row r="24" spans="1:60">
      <c r="A24" t="str">
        <f>IF(E24="","",'1 - SUMMARY'!F$10)</f>
        <v/>
      </c>
      <c r="B24" t="str">
        <f t="shared" si="0"/>
        <v/>
      </c>
      <c r="C24" t="str">
        <f>IF('AMOUNT COMP'!D35="","",'AMOUNT COMP'!D35)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t="str">
        <f>IF('2 - FORM GENERAL'!I35="","",'2 - FORM GENERAL'!I35)</f>
        <v/>
      </c>
      <c r="J24" s="8" t="str">
        <f>IF('2 - FORM GENERAL'!J35="","",'2 - FORM GENERAL'!J35)</f>
        <v/>
      </c>
      <c r="K24" t="str">
        <f>IF('2 - FORM GENERAL'!K35="","",'2 - FORM GENERAL'!K35)</f>
        <v/>
      </c>
      <c r="L24" s="8" t="str">
        <f>IF('2 - FORM GENERAL'!L35="","",'2 - FORM GENERAL'!L35)</f>
        <v/>
      </c>
      <c r="M24" s="8" t="str">
        <f>IF('2 - FORM GENERAL'!M35="","",'2 - FORM GENERAL'!M35)</f>
        <v/>
      </c>
      <c r="N24" t="str">
        <f>IF('2 - FORM GENERAL'!N35="","",'2 - FORM GENERAL'!N35)</f>
        <v/>
      </c>
      <c r="O24" t="str">
        <f>IF('3 - FORM COMP'!J35="","",'3 - FORM COMP'!J35)</f>
        <v/>
      </c>
      <c r="P24" t="str">
        <f>IF('3 - FORM COMP'!K35="","",'3 - FORM COMP'!K35)</f>
        <v/>
      </c>
      <c r="Q24" t="str">
        <f>IF('3 - FORM COMP'!L35="","",'3 - FORM COMP'!L35)</f>
        <v/>
      </c>
      <c r="R24" t="str">
        <f>IF('3 - FORM COMP'!M35="","",'3 - FORM COMP'!M35)</f>
        <v/>
      </c>
      <c r="S24" s="8" t="str">
        <f>IF('3 - FORM COMP'!N35="","",'3 - FORM COMP'!N35)</f>
        <v/>
      </c>
      <c r="T24" s="8" t="str">
        <f>IF('3 - FORM COMP'!O35="","",'3 - FORM COMP'!O35)</f>
        <v/>
      </c>
      <c r="U24" s="8" t="str">
        <f>IF('3 - FORM COMP'!P35="","",'3 - FORM COMP'!P35)</f>
        <v/>
      </c>
      <c r="V24" s="8" t="str">
        <f>IF('3 - FORM COMP'!Q35="","",'3 - FORM COMP'!Q35)</f>
        <v/>
      </c>
      <c r="W24" s="8" t="str">
        <f>IF('3 - FORM COMP'!R35="","",'3 - FORM COMP'!R35)</f>
        <v/>
      </c>
      <c r="X24" s="8" t="str">
        <f>IF('3 - FORM COMP'!S35="","",'3 - FORM COMP'!S35)</f>
        <v/>
      </c>
      <c r="Y24" s="8" t="str">
        <f>IF('3 - FORM COMP'!T35="","",'3 - FORM COMP'!T35)</f>
        <v/>
      </c>
      <c r="Z24" t="str">
        <f>IF('3 - FORM COMP'!U35="","",'3 - FORM COMP'!U35)</f>
        <v/>
      </c>
      <c r="AA24" t="str">
        <f>IF('3 - FORM COMP'!V35="","",'3 - FORM COMP'!V35)</f>
        <v/>
      </c>
      <c r="AB24" t="str">
        <f>IF('3 - FORM COMP'!W35="","",'3 - FORM COMP'!W35)</f>
        <v/>
      </c>
      <c r="AC24" t="str">
        <f>IF('4 - FORM TC'!K35="","",'4 - FORM TC'!K35)</f>
        <v/>
      </c>
      <c r="AD24" t="str">
        <f>IF('4 - FORM TC'!L35="","",'4 - FORM TC'!L35)</f>
        <v/>
      </c>
      <c r="AE24" t="str">
        <f>IF('4 - FORM TC'!O35="","",'4 - FORM TC'!O35)</f>
        <v/>
      </c>
      <c r="AF24" t="str">
        <f>IF('4 - FORM TC'!R35="","",'4 - FORM TC'!R35)</f>
        <v/>
      </c>
      <c r="AG24" t="str">
        <f>IF('4 - FORM TC'!U35="","",'4 - FORM TC'!U35)</f>
        <v/>
      </c>
      <c r="AH24" t="str">
        <f>IF('4 - FORM TC'!W35="","",'4 - FORM TC'!W35)</f>
        <v/>
      </c>
      <c r="AI24" t="str">
        <f t="shared" si="1"/>
        <v/>
      </c>
      <c r="AJ24" t="str">
        <f t="shared" si="2"/>
        <v/>
      </c>
      <c r="AK24" t="str">
        <f t="shared" si="3"/>
        <v/>
      </c>
      <c r="AL24" t="str">
        <f t="shared" si="4"/>
        <v/>
      </c>
      <c r="AM24" t="str">
        <f t="shared" si="5"/>
        <v/>
      </c>
      <c r="AN24" t="str">
        <f t="shared" si="6"/>
        <v/>
      </c>
      <c r="AO24" t="str">
        <f t="shared" si="7"/>
        <v/>
      </c>
      <c r="AP24" t="str">
        <f t="shared" si="8"/>
        <v/>
      </c>
      <c r="AQ24" t="str">
        <f t="shared" si="9"/>
        <v/>
      </c>
      <c r="AR24" t="str">
        <f t="shared" si="10"/>
        <v/>
      </c>
      <c r="AS24" t="str">
        <f t="shared" si="11"/>
        <v/>
      </c>
      <c r="AT24" t="str">
        <f t="shared" si="12"/>
        <v/>
      </c>
      <c r="AU24" t="str">
        <f t="shared" si="13"/>
        <v/>
      </c>
      <c r="AV24" t="str">
        <f t="shared" si="14"/>
        <v/>
      </c>
      <c r="AW24" t="str">
        <f>IF(OR($B24="",$B24=0),"",IF('4 - FORM TC'!M35="Yes","Yes","No"))</f>
        <v/>
      </c>
      <c r="AX24" t="str">
        <f>IF(OR($B24="",$B24=0),"",IF('4 - FORM TC'!N35="Yes","Yes","No"))</f>
        <v/>
      </c>
      <c r="AY24" t="str">
        <f>IF(OR($B24="",$B24=0),"",IF('4 - FORM TC'!P35="Yes","Yes","No"))</f>
        <v/>
      </c>
      <c r="AZ24" t="str">
        <f>IF(OR($B24="",$B24=0),"",IF('4 - FORM TC'!Q35="Yes","Yes","No"))</f>
        <v/>
      </c>
      <c r="BA24" t="str">
        <f>IF(OR($B24="",$B24=0),"",IF('4 - FORM TC'!S35="Yes","Yes","No"))</f>
        <v/>
      </c>
      <c r="BB24" t="str">
        <f>IF(OR($B24="",$B24=0),"",IF('4 - FORM TC'!T35="Yes","Yes","No"))</f>
        <v/>
      </c>
      <c r="BC24" t="str">
        <f>IF(OR($B24="",$B24=0),"",IF('4 - FORM TC'!V35="Yes","Yes","No"))</f>
        <v/>
      </c>
      <c r="BF24" t="str">
        <f>IF('1 - SUMMARY'!$B$12="","",'1 - SUMMARY'!$B$12)</f>
        <v/>
      </c>
      <c r="BG24" t="str">
        <f>IF('1 - SUMMARY'!$C$20="","",'1 - SUMMARY'!$C$20)</f>
        <v/>
      </c>
      <c r="BH24" t="str">
        <f>IF('1 - SUMMARY'!$D$20="","",'1 - SUMMARY'!$D$20)</f>
        <v/>
      </c>
    </row>
    <row r="25" spans="1:60">
      <c r="A25" t="str">
        <f>IF(E25="","",'1 - SUMMARY'!F$10)</f>
        <v/>
      </c>
      <c r="B25" t="str">
        <f t="shared" si="0"/>
        <v/>
      </c>
      <c r="C25" t="str">
        <f>IF('AMOUNT COMP'!D36="","",'AMOUNT COMP'!D36)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t="str">
        <f>IF('2 - FORM GENERAL'!I36="","",'2 - FORM GENERAL'!I36)</f>
        <v/>
      </c>
      <c r="J25" s="8" t="str">
        <f>IF('2 - FORM GENERAL'!J36="","",'2 - FORM GENERAL'!J36)</f>
        <v/>
      </c>
      <c r="K25" t="str">
        <f>IF('2 - FORM GENERAL'!K36="","",'2 - FORM GENERAL'!K36)</f>
        <v/>
      </c>
      <c r="L25" s="8" t="str">
        <f>IF('2 - FORM GENERAL'!L36="","",'2 - FORM GENERAL'!L36)</f>
        <v/>
      </c>
      <c r="M25" s="8" t="str">
        <f>IF('2 - FORM GENERAL'!M36="","",'2 - FORM GENERAL'!M36)</f>
        <v/>
      </c>
      <c r="N25" t="str">
        <f>IF('2 - FORM GENERAL'!N36="","",'2 - FORM GENERAL'!N36)</f>
        <v/>
      </c>
      <c r="O25" t="str">
        <f>IF('3 - FORM COMP'!J36="","",'3 - FORM COMP'!J36)</f>
        <v/>
      </c>
      <c r="P25" t="str">
        <f>IF('3 - FORM COMP'!K36="","",'3 - FORM COMP'!K36)</f>
        <v/>
      </c>
      <c r="Q25" t="str">
        <f>IF('3 - FORM COMP'!L36="","",'3 - FORM COMP'!L36)</f>
        <v/>
      </c>
      <c r="R25" t="str">
        <f>IF('3 - FORM COMP'!M36="","",'3 - FORM COMP'!M36)</f>
        <v/>
      </c>
      <c r="S25" s="8" t="str">
        <f>IF('3 - FORM COMP'!N36="","",'3 - FORM COMP'!N36)</f>
        <v/>
      </c>
      <c r="T25" s="8" t="str">
        <f>IF('3 - FORM COMP'!O36="","",'3 - FORM COMP'!O36)</f>
        <v/>
      </c>
      <c r="U25" s="8" t="str">
        <f>IF('3 - FORM COMP'!P36="","",'3 - FORM COMP'!P36)</f>
        <v/>
      </c>
      <c r="V25" s="8" t="str">
        <f>IF('3 - FORM COMP'!Q36="","",'3 - FORM COMP'!Q36)</f>
        <v/>
      </c>
      <c r="W25" s="8" t="str">
        <f>IF('3 - FORM COMP'!R36="","",'3 - FORM COMP'!R36)</f>
        <v/>
      </c>
      <c r="X25" s="8" t="str">
        <f>IF('3 - FORM COMP'!S36="","",'3 - FORM COMP'!S36)</f>
        <v/>
      </c>
      <c r="Y25" s="8" t="str">
        <f>IF('3 - FORM COMP'!T36="","",'3 - FORM COMP'!T36)</f>
        <v/>
      </c>
      <c r="Z25" t="str">
        <f>IF('3 - FORM COMP'!U36="","",'3 - FORM COMP'!U36)</f>
        <v/>
      </c>
      <c r="AA25" t="str">
        <f>IF('3 - FORM COMP'!V36="","",'3 - FORM COMP'!V36)</f>
        <v/>
      </c>
      <c r="AB25" t="str">
        <f>IF('3 - FORM COMP'!W36="","",'3 - FORM COMP'!W36)</f>
        <v/>
      </c>
      <c r="AC25" t="str">
        <f>IF('4 - FORM TC'!K36="","",'4 - FORM TC'!K36)</f>
        <v/>
      </c>
      <c r="AD25" t="str">
        <f>IF('4 - FORM TC'!L36="","",'4 - FORM TC'!L36)</f>
        <v/>
      </c>
      <c r="AE25" t="str">
        <f>IF('4 - FORM TC'!O36="","",'4 - FORM TC'!O36)</f>
        <v/>
      </c>
      <c r="AF25" t="str">
        <f>IF('4 - FORM TC'!R36="","",'4 - FORM TC'!R36)</f>
        <v/>
      </c>
      <c r="AG25" t="str">
        <f>IF('4 - FORM TC'!U36="","",'4 - FORM TC'!U36)</f>
        <v/>
      </c>
      <c r="AH25" t="str">
        <f>IF('4 - FORM TC'!W36="","",'4 - FORM TC'!W36)</f>
        <v/>
      </c>
      <c r="AI25" t="str">
        <f t="shared" si="1"/>
        <v/>
      </c>
      <c r="AJ25" t="str">
        <f t="shared" si="2"/>
        <v/>
      </c>
      <c r="AK25" t="str">
        <f t="shared" si="3"/>
        <v/>
      </c>
      <c r="AL25" t="str">
        <f t="shared" si="4"/>
        <v/>
      </c>
      <c r="AM25" t="str">
        <f t="shared" si="5"/>
        <v/>
      </c>
      <c r="AN25" t="str">
        <f t="shared" si="6"/>
        <v/>
      </c>
      <c r="AO25" t="str">
        <f t="shared" si="7"/>
        <v/>
      </c>
      <c r="AP25" t="str">
        <f t="shared" si="8"/>
        <v/>
      </c>
      <c r="AQ25" t="str">
        <f t="shared" si="9"/>
        <v/>
      </c>
      <c r="AR25" t="str">
        <f t="shared" si="10"/>
        <v/>
      </c>
      <c r="AS25" t="str">
        <f t="shared" si="11"/>
        <v/>
      </c>
      <c r="AT25" t="str">
        <f t="shared" si="12"/>
        <v/>
      </c>
      <c r="AU25" t="str">
        <f t="shared" si="13"/>
        <v/>
      </c>
      <c r="AV25" t="str">
        <f t="shared" si="14"/>
        <v/>
      </c>
      <c r="AW25" t="str">
        <f>IF(OR($B25="",$B25=0),"",IF('4 - FORM TC'!M36="Yes","Yes","No"))</f>
        <v/>
      </c>
      <c r="AX25" t="str">
        <f>IF(OR($B25="",$B25=0),"",IF('4 - FORM TC'!N36="Yes","Yes","No"))</f>
        <v/>
      </c>
      <c r="AY25" t="str">
        <f>IF(OR($B25="",$B25=0),"",IF('4 - FORM TC'!P36="Yes","Yes","No"))</f>
        <v/>
      </c>
      <c r="AZ25" t="str">
        <f>IF(OR($B25="",$B25=0),"",IF('4 - FORM TC'!Q36="Yes","Yes","No"))</f>
        <v/>
      </c>
      <c r="BA25" t="str">
        <f>IF(OR($B25="",$B25=0),"",IF('4 - FORM TC'!S36="Yes","Yes","No"))</f>
        <v/>
      </c>
      <c r="BB25" t="str">
        <f>IF(OR($B25="",$B25=0),"",IF('4 - FORM TC'!T36="Yes","Yes","No"))</f>
        <v/>
      </c>
      <c r="BC25" t="str">
        <f>IF(OR($B25="",$B25=0),"",IF('4 - FORM TC'!V36="Yes","Yes","No"))</f>
        <v/>
      </c>
      <c r="BF25" t="str">
        <f>IF('1 - SUMMARY'!$B$12="","",'1 - SUMMARY'!$B$12)</f>
        <v/>
      </c>
      <c r="BG25" t="str">
        <f>IF('1 - SUMMARY'!$C$20="","",'1 - SUMMARY'!$C$20)</f>
        <v/>
      </c>
      <c r="BH25" t="str">
        <f>IF('1 - SUMMARY'!$D$20="","",'1 - SUMMARY'!$D$20)</f>
        <v/>
      </c>
    </row>
    <row r="26" spans="1:60">
      <c r="A26" t="str">
        <f>IF(E26="","",'1 - SUMMARY'!F$10)</f>
        <v/>
      </c>
      <c r="B26" t="str">
        <f t="shared" si="0"/>
        <v/>
      </c>
      <c r="C26" t="str">
        <f>IF('AMOUNT COMP'!D37="","",'AMOUNT COMP'!D37)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t="str">
        <f>IF('2 - FORM GENERAL'!I37="","",'2 - FORM GENERAL'!I37)</f>
        <v/>
      </c>
      <c r="J26" s="8" t="str">
        <f>IF('2 - FORM GENERAL'!J37="","",'2 - FORM GENERAL'!J37)</f>
        <v/>
      </c>
      <c r="K26" t="str">
        <f>IF('2 - FORM GENERAL'!K37="","",'2 - FORM GENERAL'!K37)</f>
        <v/>
      </c>
      <c r="L26" s="8" t="str">
        <f>IF('2 - FORM GENERAL'!L37="","",'2 - FORM GENERAL'!L37)</f>
        <v/>
      </c>
      <c r="M26" s="8" t="str">
        <f>IF('2 - FORM GENERAL'!M37="","",'2 - FORM GENERAL'!M37)</f>
        <v/>
      </c>
      <c r="N26" t="str">
        <f>IF('2 - FORM GENERAL'!N37="","",'2 - FORM GENERAL'!N37)</f>
        <v/>
      </c>
      <c r="O26" t="str">
        <f>IF('3 - FORM COMP'!J37="","",'3 - FORM COMP'!J37)</f>
        <v/>
      </c>
      <c r="P26" t="str">
        <f>IF('3 - FORM COMP'!K37="","",'3 - FORM COMP'!K37)</f>
        <v/>
      </c>
      <c r="Q26" t="str">
        <f>IF('3 - FORM COMP'!L37="","",'3 - FORM COMP'!L37)</f>
        <v/>
      </c>
      <c r="R26" t="str">
        <f>IF('3 - FORM COMP'!M37="","",'3 - FORM COMP'!M37)</f>
        <v/>
      </c>
      <c r="S26" s="8" t="str">
        <f>IF('3 - FORM COMP'!N37="","",'3 - FORM COMP'!N37)</f>
        <v/>
      </c>
      <c r="T26" s="8" t="str">
        <f>IF('3 - FORM COMP'!O37="","",'3 - FORM COMP'!O37)</f>
        <v/>
      </c>
      <c r="U26" s="8" t="str">
        <f>IF('3 - FORM COMP'!P37="","",'3 - FORM COMP'!P37)</f>
        <v/>
      </c>
      <c r="V26" s="8" t="str">
        <f>IF('3 - FORM COMP'!Q37="","",'3 - FORM COMP'!Q37)</f>
        <v/>
      </c>
      <c r="W26" s="8" t="str">
        <f>IF('3 - FORM COMP'!R37="","",'3 - FORM COMP'!R37)</f>
        <v/>
      </c>
      <c r="X26" s="8" t="str">
        <f>IF('3 - FORM COMP'!S37="","",'3 - FORM COMP'!S37)</f>
        <v/>
      </c>
      <c r="Y26" s="8" t="str">
        <f>IF('3 - FORM COMP'!T37="","",'3 - FORM COMP'!T37)</f>
        <v/>
      </c>
      <c r="Z26" t="str">
        <f>IF('3 - FORM COMP'!U37="","",'3 - FORM COMP'!U37)</f>
        <v/>
      </c>
      <c r="AA26" t="str">
        <f>IF('3 - FORM COMP'!V37="","",'3 - FORM COMP'!V37)</f>
        <v/>
      </c>
      <c r="AB26" t="str">
        <f>IF('3 - FORM COMP'!W37="","",'3 - FORM COMP'!W37)</f>
        <v/>
      </c>
      <c r="AC26" t="str">
        <f>IF('4 - FORM TC'!K37="","",'4 - FORM TC'!K37)</f>
        <v/>
      </c>
      <c r="AD26" t="str">
        <f>IF('4 - FORM TC'!L37="","",'4 - FORM TC'!L37)</f>
        <v/>
      </c>
      <c r="AE26" t="str">
        <f>IF('4 - FORM TC'!O37="","",'4 - FORM TC'!O37)</f>
        <v/>
      </c>
      <c r="AF26" t="str">
        <f>IF('4 - FORM TC'!R37="","",'4 - FORM TC'!R37)</f>
        <v/>
      </c>
      <c r="AG26" t="str">
        <f>IF('4 - FORM TC'!U37="","",'4 - FORM TC'!U37)</f>
        <v/>
      </c>
      <c r="AH26" t="str">
        <f>IF('4 - FORM TC'!W37="","",'4 - FORM TC'!W37)</f>
        <v/>
      </c>
      <c r="AI26" t="str">
        <f t="shared" si="1"/>
        <v/>
      </c>
      <c r="AJ26" t="str">
        <f t="shared" si="2"/>
        <v/>
      </c>
      <c r="AK26" t="str">
        <f t="shared" si="3"/>
        <v/>
      </c>
      <c r="AL26" t="str">
        <f t="shared" si="4"/>
        <v/>
      </c>
      <c r="AM26" t="str">
        <f t="shared" si="5"/>
        <v/>
      </c>
      <c r="AN26" t="str">
        <f t="shared" si="6"/>
        <v/>
      </c>
      <c r="AO26" t="str">
        <f t="shared" si="7"/>
        <v/>
      </c>
      <c r="AP26" t="str">
        <f t="shared" si="8"/>
        <v/>
      </c>
      <c r="AQ26" t="str">
        <f t="shared" si="9"/>
        <v/>
      </c>
      <c r="AR26" t="str">
        <f t="shared" si="10"/>
        <v/>
      </c>
      <c r="AS26" t="str">
        <f t="shared" si="11"/>
        <v/>
      </c>
      <c r="AT26" t="str">
        <f t="shared" si="12"/>
        <v/>
      </c>
      <c r="AU26" t="str">
        <f t="shared" si="13"/>
        <v/>
      </c>
      <c r="AV26" t="str">
        <f t="shared" si="14"/>
        <v/>
      </c>
      <c r="AW26" t="str">
        <f>IF(OR($B26="",$B26=0),"",IF('4 - FORM TC'!M37="Yes","Yes","No"))</f>
        <v/>
      </c>
      <c r="AX26" t="str">
        <f>IF(OR($B26="",$B26=0),"",IF('4 - FORM TC'!N37="Yes","Yes","No"))</f>
        <v/>
      </c>
      <c r="AY26" t="str">
        <f>IF(OR($B26="",$B26=0),"",IF('4 - FORM TC'!P37="Yes","Yes","No"))</f>
        <v/>
      </c>
      <c r="AZ26" t="str">
        <f>IF(OR($B26="",$B26=0),"",IF('4 - FORM TC'!Q37="Yes","Yes","No"))</f>
        <v/>
      </c>
      <c r="BA26" t="str">
        <f>IF(OR($B26="",$B26=0),"",IF('4 - FORM TC'!S37="Yes","Yes","No"))</f>
        <v/>
      </c>
      <c r="BB26" t="str">
        <f>IF(OR($B26="",$B26=0),"",IF('4 - FORM TC'!T37="Yes","Yes","No"))</f>
        <v/>
      </c>
      <c r="BC26" t="str">
        <f>IF(OR($B26="",$B26=0),"",IF('4 - FORM TC'!V37="Yes","Yes","No"))</f>
        <v/>
      </c>
      <c r="BF26" t="str">
        <f>IF('1 - SUMMARY'!$B$12="","",'1 - SUMMARY'!$B$12)</f>
        <v/>
      </c>
      <c r="BG26" t="str">
        <f>IF('1 - SUMMARY'!$C$20="","",'1 - SUMMARY'!$C$20)</f>
        <v/>
      </c>
      <c r="BH26" t="str">
        <f>IF('1 - SUMMARY'!$D$20="","",'1 - SUMMARY'!$D$20)</f>
        <v/>
      </c>
    </row>
    <row r="27" spans="1:60">
      <c r="A27" t="str">
        <f>IF(E27="","",'1 - SUMMARY'!F$10)</f>
        <v/>
      </c>
      <c r="B27" t="str">
        <f t="shared" si="0"/>
        <v/>
      </c>
      <c r="C27" t="str">
        <f>IF('AMOUNT COMP'!D38="","",'AMOUNT COMP'!D38)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t="str">
        <f>IF('2 - FORM GENERAL'!I38="","",'2 - FORM GENERAL'!I38)</f>
        <v/>
      </c>
      <c r="J27" s="8" t="str">
        <f>IF('2 - FORM GENERAL'!J38="","",'2 - FORM GENERAL'!J38)</f>
        <v/>
      </c>
      <c r="K27" t="str">
        <f>IF('2 - FORM GENERAL'!K38="","",'2 - FORM GENERAL'!K38)</f>
        <v/>
      </c>
      <c r="L27" s="8" t="str">
        <f>IF('2 - FORM GENERAL'!L38="","",'2 - FORM GENERAL'!L38)</f>
        <v/>
      </c>
      <c r="M27" s="8" t="str">
        <f>IF('2 - FORM GENERAL'!M38="","",'2 - FORM GENERAL'!M38)</f>
        <v/>
      </c>
      <c r="N27" t="str">
        <f>IF('2 - FORM GENERAL'!N38="","",'2 - FORM GENERAL'!N38)</f>
        <v/>
      </c>
      <c r="O27" t="str">
        <f>IF('3 - FORM COMP'!J38="","",'3 - FORM COMP'!J38)</f>
        <v/>
      </c>
      <c r="P27" t="str">
        <f>IF('3 - FORM COMP'!K38="","",'3 - FORM COMP'!K38)</f>
        <v/>
      </c>
      <c r="Q27" t="str">
        <f>IF('3 - FORM COMP'!L38="","",'3 - FORM COMP'!L38)</f>
        <v/>
      </c>
      <c r="R27" t="str">
        <f>IF('3 - FORM COMP'!M38="","",'3 - FORM COMP'!M38)</f>
        <v/>
      </c>
      <c r="S27" s="8" t="str">
        <f>IF('3 - FORM COMP'!N38="","",'3 - FORM COMP'!N38)</f>
        <v/>
      </c>
      <c r="T27" s="8" t="str">
        <f>IF('3 - FORM COMP'!O38="","",'3 - FORM COMP'!O38)</f>
        <v/>
      </c>
      <c r="U27" s="8" t="str">
        <f>IF('3 - FORM COMP'!P38="","",'3 - FORM COMP'!P38)</f>
        <v/>
      </c>
      <c r="V27" s="8" t="str">
        <f>IF('3 - FORM COMP'!Q38="","",'3 - FORM COMP'!Q38)</f>
        <v/>
      </c>
      <c r="W27" s="8" t="str">
        <f>IF('3 - FORM COMP'!R38="","",'3 - FORM COMP'!R38)</f>
        <v/>
      </c>
      <c r="X27" s="8" t="str">
        <f>IF('3 - FORM COMP'!S38="","",'3 - FORM COMP'!S38)</f>
        <v/>
      </c>
      <c r="Y27" s="8" t="str">
        <f>IF('3 - FORM COMP'!T38="","",'3 - FORM COMP'!T38)</f>
        <v/>
      </c>
      <c r="Z27" t="str">
        <f>IF('3 - FORM COMP'!U38="","",'3 - FORM COMP'!U38)</f>
        <v/>
      </c>
      <c r="AA27" t="str">
        <f>IF('3 - FORM COMP'!V38="","",'3 - FORM COMP'!V38)</f>
        <v/>
      </c>
      <c r="AB27" t="str">
        <f>IF('3 - FORM COMP'!W38="","",'3 - FORM COMP'!W38)</f>
        <v/>
      </c>
      <c r="AC27" t="str">
        <f>IF('4 - FORM TC'!K38="","",'4 - FORM TC'!K38)</f>
        <v/>
      </c>
      <c r="AD27" t="str">
        <f>IF('4 - FORM TC'!L38="","",'4 - FORM TC'!L38)</f>
        <v/>
      </c>
      <c r="AE27" t="str">
        <f>IF('4 - FORM TC'!O38="","",'4 - FORM TC'!O38)</f>
        <v/>
      </c>
      <c r="AF27" t="str">
        <f>IF('4 - FORM TC'!R38="","",'4 - FORM TC'!R38)</f>
        <v/>
      </c>
      <c r="AG27" t="str">
        <f>IF('4 - FORM TC'!U38="","",'4 - FORM TC'!U38)</f>
        <v/>
      </c>
      <c r="AH27" t="str">
        <f>IF('4 - FORM TC'!W38="","",'4 - FORM TC'!W38)</f>
        <v/>
      </c>
      <c r="AI27" t="str">
        <f t="shared" si="1"/>
        <v/>
      </c>
      <c r="AJ27" t="str">
        <f t="shared" si="2"/>
        <v/>
      </c>
      <c r="AK27" t="str">
        <f t="shared" si="3"/>
        <v/>
      </c>
      <c r="AL27" t="str">
        <f t="shared" si="4"/>
        <v/>
      </c>
      <c r="AM27" t="str">
        <f t="shared" si="5"/>
        <v/>
      </c>
      <c r="AN27" t="str">
        <f t="shared" si="6"/>
        <v/>
      </c>
      <c r="AO27" t="str">
        <f t="shared" si="7"/>
        <v/>
      </c>
      <c r="AP27" t="str">
        <f t="shared" si="8"/>
        <v/>
      </c>
      <c r="AQ27" t="str">
        <f t="shared" si="9"/>
        <v/>
      </c>
      <c r="AR27" t="str">
        <f t="shared" si="10"/>
        <v/>
      </c>
      <c r="AS27" t="str">
        <f t="shared" si="11"/>
        <v/>
      </c>
      <c r="AT27" t="str">
        <f t="shared" si="12"/>
        <v/>
      </c>
      <c r="AU27" t="str">
        <f t="shared" si="13"/>
        <v/>
      </c>
      <c r="AV27" t="str">
        <f t="shared" si="14"/>
        <v/>
      </c>
      <c r="AW27" t="str">
        <f>IF(OR($B27="",$B27=0),"",IF('4 - FORM TC'!M38="Yes","Yes","No"))</f>
        <v/>
      </c>
      <c r="AX27" t="str">
        <f>IF(OR($B27="",$B27=0),"",IF('4 - FORM TC'!N38="Yes","Yes","No"))</f>
        <v/>
      </c>
      <c r="AY27" t="str">
        <f>IF(OR($B27="",$B27=0),"",IF('4 - FORM TC'!P38="Yes","Yes","No"))</f>
        <v/>
      </c>
      <c r="AZ27" t="str">
        <f>IF(OR($B27="",$B27=0),"",IF('4 - FORM TC'!Q38="Yes","Yes","No"))</f>
        <v/>
      </c>
      <c r="BA27" t="str">
        <f>IF(OR($B27="",$B27=0),"",IF('4 - FORM TC'!S38="Yes","Yes","No"))</f>
        <v/>
      </c>
      <c r="BB27" t="str">
        <f>IF(OR($B27="",$B27=0),"",IF('4 - FORM TC'!T38="Yes","Yes","No"))</f>
        <v/>
      </c>
      <c r="BC27" t="str">
        <f>IF(OR($B27="",$B27=0),"",IF('4 - FORM TC'!V38="Yes","Yes","No"))</f>
        <v/>
      </c>
      <c r="BF27" t="str">
        <f>IF('1 - SUMMARY'!$B$12="","",'1 - SUMMARY'!$B$12)</f>
        <v/>
      </c>
      <c r="BG27" t="str">
        <f>IF('1 - SUMMARY'!$C$20="","",'1 - SUMMARY'!$C$20)</f>
        <v/>
      </c>
      <c r="BH27" t="str">
        <f>IF('1 - SUMMARY'!$D$20="","",'1 - SUMMARY'!$D$20)</f>
        <v/>
      </c>
    </row>
    <row r="28" spans="1:60">
      <c r="A28" t="str">
        <f>IF(E28="","",'1 - SUMMARY'!F$10)</f>
        <v/>
      </c>
      <c r="B28" t="str">
        <f t="shared" si="0"/>
        <v/>
      </c>
      <c r="C28" t="str">
        <f>IF('AMOUNT COMP'!D39="","",'AMOUNT COMP'!D39)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t="str">
        <f>IF('2 - FORM GENERAL'!I39="","",'2 - FORM GENERAL'!I39)</f>
        <v/>
      </c>
      <c r="J28" s="8" t="str">
        <f>IF('2 - FORM GENERAL'!J39="","",'2 - FORM GENERAL'!J39)</f>
        <v/>
      </c>
      <c r="K28" t="str">
        <f>IF('2 - FORM GENERAL'!K39="","",'2 - FORM GENERAL'!K39)</f>
        <v/>
      </c>
      <c r="L28" s="8" t="str">
        <f>IF('2 - FORM GENERAL'!L39="","",'2 - FORM GENERAL'!L39)</f>
        <v/>
      </c>
      <c r="M28" s="8" t="str">
        <f>IF('2 - FORM GENERAL'!M39="","",'2 - FORM GENERAL'!M39)</f>
        <v/>
      </c>
      <c r="N28" t="str">
        <f>IF('2 - FORM GENERAL'!N39="","",'2 - FORM GENERAL'!N39)</f>
        <v/>
      </c>
      <c r="O28" t="str">
        <f>IF('3 - FORM COMP'!J39="","",'3 - FORM COMP'!J39)</f>
        <v/>
      </c>
      <c r="P28" t="str">
        <f>IF('3 - FORM COMP'!K39="","",'3 - FORM COMP'!K39)</f>
        <v/>
      </c>
      <c r="Q28" t="str">
        <f>IF('3 - FORM COMP'!L39="","",'3 - FORM COMP'!L39)</f>
        <v/>
      </c>
      <c r="R28" t="str">
        <f>IF('3 - FORM COMP'!M39="","",'3 - FORM COMP'!M39)</f>
        <v/>
      </c>
      <c r="S28" s="8" t="str">
        <f>IF('3 - FORM COMP'!N39="","",'3 - FORM COMP'!N39)</f>
        <v/>
      </c>
      <c r="T28" s="8" t="str">
        <f>IF('3 - FORM COMP'!O39="","",'3 - FORM COMP'!O39)</f>
        <v/>
      </c>
      <c r="U28" s="8" t="str">
        <f>IF('3 - FORM COMP'!P39="","",'3 - FORM COMP'!P39)</f>
        <v/>
      </c>
      <c r="V28" s="8" t="str">
        <f>IF('3 - FORM COMP'!Q39="","",'3 - FORM COMP'!Q39)</f>
        <v/>
      </c>
      <c r="W28" s="8" t="str">
        <f>IF('3 - FORM COMP'!R39="","",'3 - FORM COMP'!R39)</f>
        <v/>
      </c>
      <c r="X28" s="8" t="str">
        <f>IF('3 - FORM COMP'!S39="","",'3 - FORM COMP'!S39)</f>
        <v/>
      </c>
      <c r="Y28" s="8" t="str">
        <f>IF('3 - FORM COMP'!T39="","",'3 - FORM COMP'!T39)</f>
        <v/>
      </c>
      <c r="Z28" t="str">
        <f>IF('3 - FORM COMP'!U39="","",'3 - FORM COMP'!U39)</f>
        <v/>
      </c>
      <c r="AA28" t="str">
        <f>IF('3 - FORM COMP'!V39="","",'3 - FORM COMP'!V39)</f>
        <v/>
      </c>
      <c r="AB28" t="str">
        <f>IF('3 - FORM COMP'!W39="","",'3 - FORM COMP'!W39)</f>
        <v/>
      </c>
      <c r="AC28" t="str">
        <f>IF('4 - FORM TC'!K39="","",'4 - FORM TC'!K39)</f>
        <v/>
      </c>
      <c r="AD28" t="str">
        <f>IF('4 - FORM TC'!L39="","",'4 - FORM TC'!L39)</f>
        <v/>
      </c>
      <c r="AE28" t="str">
        <f>IF('4 - FORM TC'!O39="","",'4 - FORM TC'!O39)</f>
        <v/>
      </c>
      <c r="AF28" t="str">
        <f>IF('4 - FORM TC'!R39="","",'4 - FORM TC'!R39)</f>
        <v/>
      </c>
      <c r="AG28" t="str">
        <f>IF('4 - FORM TC'!U39="","",'4 - FORM TC'!U39)</f>
        <v/>
      </c>
      <c r="AH28" t="str">
        <f>IF('4 - FORM TC'!W39="","",'4 - FORM TC'!W39)</f>
        <v/>
      </c>
      <c r="AI28" t="str">
        <f t="shared" si="1"/>
        <v/>
      </c>
      <c r="AJ28" t="str">
        <f t="shared" si="2"/>
        <v/>
      </c>
      <c r="AK28" t="str">
        <f t="shared" si="3"/>
        <v/>
      </c>
      <c r="AL28" t="str">
        <f t="shared" si="4"/>
        <v/>
      </c>
      <c r="AM28" t="str">
        <f t="shared" si="5"/>
        <v/>
      </c>
      <c r="AN28" t="str">
        <f t="shared" si="6"/>
        <v/>
      </c>
      <c r="AO28" t="str">
        <f t="shared" si="7"/>
        <v/>
      </c>
      <c r="AP28" t="str">
        <f t="shared" si="8"/>
        <v/>
      </c>
      <c r="AQ28" t="str">
        <f t="shared" si="9"/>
        <v/>
      </c>
      <c r="AR28" t="str">
        <f t="shared" si="10"/>
        <v/>
      </c>
      <c r="AS28" t="str">
        <f t="shared" si="11"/>
        <v/>
      </c>
      <c r="AT28" t="str">
        <f t="shared" si="12"/>
        <v/>
      </c>
      <c r="AU28" t="str">
        <f t="shared" si="13"/>
        <v/>
      </c>
      <c r="AV28" t="str">
        <f t="shared" si="14"/>
        <v/>
      </c>
      <c r="AW28" t="str">
        <f>IF(OR($B28="",$B28=0),"",IF('4 - FORM TC'!M39="Yes","Yes","No"))</f>
        <v/>
      </c>
      <c r="AX28" t="str">
        <f>IF(OR($B28="",$B28=0),"",IF('4 - FORM TC'!N39="Yes","Yes","No"))</f>
        <v/>
      </c>
      <c r="AY28" t="str">
        <f>IF(OR($B28="",$B28=0),"",IF('4 - FORM TC'!P39="Yes","Yes","No"))</f>
        <v/>
      </c>
      <c r="AZ28" t="str">
        <f>IF(OR($B28="",$B28=0),"",IF('4 - FORM TC'!Q39="Yes","Yes","No"))</f>
        <v/>
      </c>
      <c r="BA28" t="str">
        <f>IF(OR($B28="",$B28=0),"",IF('4 - FORM TC'!S39="Yes","Yes","No"))</f>
        <v/>
      </c>
      <c r="BB28" t="str">
        <f>IF(OR($B28="",$B28=0),"",IF('4 - FORM TC'!T39="Yes","Yes","No"))</f>
        <v/>
      </c>
      <c r="BC28" t="str">
        <f>IF(OR($B28="",$B28=0),"",IF('4 - FORM TC'!V39="Yes","Yes","No"))</f>
        <v/>
      </c>
      <c r="BF28" t="str">
        <f>IF('1 - SUMMARY'!$B$12="","",'1 - SUMMARY'!$B$12)</f>
        <v/>
      </c>
      <c r="BG28" t="str">
        <f>IF('1 - SUMMARY'!$C$20="","",'1 - SUMMARY'!$C$20)</f>
        <v/>
      </c>
      <c r="BH28" t="str">
        <f>IF('1 - SUMMARY'!$D$20="","",'1 - SUMMARY'!$D$20)</f>
        <v/>
      </c>
    </row>
    <row r="29" spans="1:60">
      <c r="A29" t="str">
        <f>IF(E29="","",'1 - SUMMARY'!F$10)</f>
        <v/>
      </c>
      <c r="B29" t="str">
        <f t="shared" si="0"/>
        <v/>
      </c>
      <c r="C29" t="str">
        <f>IF('AMOUNT COMP'!D40="","",'AMOUNT COMP'!D40)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t="str">
        <f>IF('2 - FORM GENERAL'!I40="","",'2 - FORM GENERAL'!I40)</f>
        <v/>
      </c>
      <c r="J29" s="8" t="str">
        <f>IF('2 - FORM GENERAL'!J40="","",'2 - FORM GENERAL'!J40)</f>
        <v/>
      </c>
      <c r="K29" t="str">
        <f>IF('2 - FORM GENERAL'!K40="","",'2 - FORM GENERAL'!K40)</f>
        <v/>
      </c>
      <c r="L29" s="8" t="str">
        <f>IF('2 - FORM GENERAL'!L40="","",'2 - FORM GENERAL'!L40)</f>
        <v/>
      </c>
      <c r="M29" s="8" t="str">
        <f>IF('2 - FORM GENERAL'!M40="","",'2 - FORM GENERAL'!M40)</f>
        <v/>
      </c>
      <c r="N29" t="str">
        <f>IF('2 - FORM GENERAL'!N40="","",'2 - FORM GENERAL'!N40)</f>
        <v/>
      </c>
      <c r="O29" t="str">
        <f>IF('3 - FORM COMP'!J40="","",'3 - FORM COMP'!J40)</f>
        <v/>
      </c>
      <c r="P29" t="str">
        <f>IF('3 - FORM COMP'!K40="","",'3 - FORM COMP'!K40)</f>
        <v/>
      </c>
      <c r="Q29" t="str">
        <f>IF('3 - FORM COMP'!L40="","",'3 - FORM COMP'!L40)</f>
        <v/>
      </c>
      <c r="R29" t="str">
        <f>IF('3 - FORM COMP'!M40="","",'3 - FORM COMP'!M40)</f>
        <v/>
      </c>
      <c r="S29" s="8" t="str">
        <f>IF('3 - FORM COMP'!N40="","",'3 - FORM COMP'!N40)</f>
        <v/>
      </c>
      <c r="T29" s="8" t="str">
        <f>IF('3 - FORM COMP'!O40="","",'3 - FORM COMP'!O40)</f>
        <v/>
      </c>
      <c r="U29" s="8" t="str">
        <f>IF('3 - FORM COMP'!P40="","",'3 - FORM COMP'!P40)</f>
        <v/>
      </c>
      <c r="V29" s="8" t="str">
        <f>IF('3 - FORM COMP'!Q40="","",'3 - FORM COMP'!Q40)</f>
        <v/>
      </c>
      <c r="W29" s="8" t="str">
        <f>IF('3 - FORM COMP'!R40="","",'3 - FORM COMP'!R40)</f>
        <v/>
      </c>
      <c r="X29" s="8" t="str">
        <f>IF('3 - FORM COMP'!S40="","",'3 - FORM COMP'!S40)</f>
        <v/>
      </c>
      <c r="Y29" s="8" t="str">
        <f>IF('3 - FORM COMP'!T40="","",'3 - FORM COMP'!T40)</f>
        <v/>
      </c>
      <c r="Z29" t="str">
        <f>IF('3 - FORM COMP'!U40="","",'3 - FORM COMP'!U40)</f>
        <v/>
      </c>
      <c r="AA29" t="str">
        <f>IF('3 - FORM COMP'!V40="","",'3 - FORM COMP'!V40)</f>
        <v/>
      </c>
      <c r="AB29" t="str">
        <f>IF('3 - FORM COMP'!W40="","",'3 - FORM COMP'!W40)</f>
        <v/>
      </c>
      <c r="AC29" t="str">
        <f>IF('4 - FORM TC'!K40="","",'4 - FORM TC'!K40)</f>
        <v/>
      </c>
      <c r="AD29" t="str">
        <f>IF('4 - FORM TC'!L40="","",'4 - FORM TC'!L40)</f>
        <v/>
      </c>
      <c r="AE29" t="str">
        <f>IF('4 - FORM TC'!O40="","",'4 - FORM TC'!O40)</f>
        <v/>
      </c>
      <c r="AF29" t="str">
        <f>IF('4 - FORM TC'!R40="","",'4 - FORM TC'!R40)</f>
        <v/>
      </c>
      <c r="AG29" t="str">
        <f>IF('4 - FORM TC'!U40="","",'4 - FORM TC'!U40)</f>
        <v/>
      </c>
      <c r="AH29" t="str">
        <f>IF('4 - FORM TC'!W40="","",'4 - FORM TC'!W40)</f>
        <v/>
      </c>
      <c r="AI29" t="str">
        <f t="shared" si="1"/>
        <v/>
      </c>
      <c r="AJ29" t="str">
        <f t="shared" si="2"/>
        <v/>
      </c>
      <c r="AK29" t="str">
        <f t="shared" si="3"/>
        <v/>
      </c>
      <c r="AL29" t="str">
        <f t="shared" si="4"/>
        <v/>
      </c>
      <c r="AM29" t="str">
        <f t="shared" si="5"/>
        <v/>
      </c>
      <c r="AN29" t="str">
        <f t="shared" si="6"/>
        <v/>
      </c>
      <c r="AO29" t="str">
        <f t="shared" si="7"/>
        <v/>
      </c>
      <c r="AP29" t="str">
        <f t="shared" si="8"/>
        <v/>
      </c>
      <c r="AQ29" t="str">
        <f t="shared" si="9"/>
        <v/>
      </c>
      <c r="AR29" t="str">
        <f t="shared" si="10"/>
        <v/>
      </c>
      <c r="AS29" t="str">
        <f t="shared" si="11"/>
        <v/>
      </c>
      <c r="AT29" t="str">
        <f t="shared" si="12"/>
        <v/>
      </c>
      <c r="AU29" t="str">
        <f t="shared" si="13"/>
        <v/>
      </c>
      <c r="AV29" t="str">
        <f t="shared" si="14"/>
        <v/>
      </c>
      <c r="AW29" t="str">
        <f>IF(OR($B29="",$B29=0),"",IF('4 - FORM TC'!M40="Yes","Yes","No"))</f>
        <v/>
      </c>
      <c r="AX29" t="str">
        <f>IF(OR($B29="",$B29=0),"",IF('4 - FORM TC'!N40="Yes","Yes","No"))</f>
        <v/>
      </c>
      <c r="AY29" t="str">
        <f>IF(OR($B29="",$B29=0),"",IF('4 - FORM TC'!P40="Yes","Yes","No"))</f>
        <v/>
      </c>
      <c r="AZ29" t="str">
        <f>IF(OR($B29="",$B29=0),"",IF('4 - FORM TC'!Q40="Yes","Yes","No"))</f>
        <v/>
      </c>
      <c r="BA29" t="str">
        <f>IF(OR($B29="",$B29=0),"",IF('4 - FORM TC'!S40="Yes","Yes","No"))</f>
        <v/>
      </c>
      <c r="BB29" t="str">
        <f>IF(OR($B29="",$B29=0),"",IF('4 - FORM TC'!T40="Yes","Yes","No"))</f>
        <v/>
      </c>
      <c r="BC29" t="str">
        <f>IF(OR($B29="",$B29=0),"",IF('4 - FORM TC'!V40="Yes","Yes","No"))</f>
        <v/>
      </c>
      <c r="BF29" t="str">
        <f>IF('1 - SUMMARY'!$B$12="","",'1 - SUMMARY'!$B$12)</f>
        <v/>
      </c>
      <c r="BG29" t="str">
        <f>IF('1 - SUMMARY'!$C$20="","",'1 - SUMMARY'!$C$20)</f>
        <v/>
      </c>
      <c r="BH29" t="str">
        <f>IF('1 - SUMMARY'!$D$20="","",'1 - SUMMARY'!$D$20)</f>
        <v/>
      </c>
    </row>
    <row r="30" spans="1:60">
      <c r="A30" t="str">
        <f>IF(E30="","",'1 - SUMMARY'!F$10)</f>
        <v/>
      </c>
      <c r="B30" t="str">
        <f t="shared" si="0"/>
        <v/>
      </c>
      <c r="C30" t="str">
        <f>IF('AMOUNT COMP'!D41="","",'AMOUNT COMP'!D41)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t="str">
        <f>IF('2 - FORM GENERAL'!I41="","",'2 - FORM GENERAL'!I41)</f>
        <v/>
      </c>
      <c r="J30" s="8" t="str">
        <f>IF('2 - FORM GENERAL'!J41="","",'2 - FORM GENERAL'!J41)</f>
        <v/>
      </c>
      <c r="K30" t="str">
        <f>IF('2 - FORM GENERAL'!K41="","",'2 - FORM GENERAL'!K41)</f>
        <v/>
      </c>
      <c r="L30" s="8" t="str">
        <f>IF('2 - FORM GENERAL'!L41="","",'2 - FORM GENERAL'!L41)</f>
        <v/>
      </c>
      <c r="M30" s="8" t="str">
        <f>IF('2 - FORM GENERAL'!M41="","",'2 - FORM GENERAL'!M41)</f>
        <v/>
      </c>
      <c r="N30" t="str">
        <f>IF('2 - FORM GENERAL'!N41="","",'2 - FORM GENERAL'!N41)</f>
        <v/>
      </c>
      <c r="O30" t="str">
        <f>IF('3 - FORM COMP'!J41="","",'3 - FORM COMP'!J41)</f>
        <v/>
      </c>
      <c r="P30" t="str">
        <f>IF('3 - FORM COMP'!K41="","",'3 - FORM COMP'!K41)</f>
        <v/>
      </c>
      <c r="Q30" t="str">
        <f>IF('3 - FORM COMP'!L41="","",'3 - FORM COMP'!L41)</f>
        <v/>
      </c>
      <c r="R30" t="str">
        <f>IF('3 - FORM COMP'!M41="","",'3 - FORM COMP'!M41)</f>
        <v/>
      </c>
      <c r="S30" s="8" t="str">
        <f>IF('3 - FORM COMP'!N41="","",'3 - FORM COMP'!N41)</f>
        <v/>
      </c>
      <c r="T30" s="8" t="str">
        <f>IF('3 - FORM COMP'!O41="","",'3 - FORM COMP'!O41)</f>
        <v/>
      </c>
      <c r="U30" s="8" t="str">
        <f>IF('3 - FORM COMP'!P41="","",'3 - FORM COMP'!P41)</f>
        <v/>
      </c>
      <c r="V30" s="8" t="str">
        <f>IF('3 - FORM COMP'!Q41="","",'3 - FORM COMP'!Q41)</f>
        <v/>
      </c>
      <c r="W30" s="8" t="str">
        <f>IF('3 - FORM COMP'!R41="","",'3 - FORM COMP'!R41)</f>
        <v/>
      </c>
      <c r="X30" s="8" t="str">
        <f>IF('3 - FORM COMP'!S41="","",'3 - FORM COMP'!S41)</f>
        <v/>
      </c>
      <c r="Y30" s="8" t="str">
        <f>IF('3 - FORM COMP'!T41="","",'3 - FORM COMP'!T41)</f>
        <v/>
      </c>
      <c r="Z30" t="str">
        <f>IF('3 - FORM COMP'!U41="","",'3 - FORM COMP'!U41)</f>
        <v/>
      </c>
      <c r="AA30" t="str">
        <f>IF('3 - FORM COMP'!V41="","",'3 - FORM COMP'!V41)</f>
        <v/>
      </c>
      <c r="AB30" t="str">
        <f>IF('3 - FORM COMP'!W41="","",'3 - FORM COMP'!W41)</f>
        <v/>
      </c>
      <c r="AC30" t="str">
        <f>IF('4 - FORM TC'!K41="","",'4 - FORM TC'!K41)</f>
        <v/>
      </c>
      <c r="AD30" t="str">
        <f>IF('4 - FORM TC'!L41="","",'4 - FORM TC'!L41)</f>
        <v/>
      </c>
      <c r="AE30" t="str">
        <f>IF('4 - FORM TC'!O41="","",'4 - FORM TC'!O41)</f>
        <v/>
      </c>
      <c r="AF30" t="str">
        <f>IF('4 - FORM TC'!R41="","",'4 - FORM TC'!R41)</f>
        <v/>
      </c>
      <c r="AG30" t="str">
        <f>IF('4 - FORM TC'!U41="","",'4 - FORM TC'!U41)</f>
        <v/>
      </c>
      <c r="AH30" t="str">
        <f>IF('4 - FORM TC'!W41="","",'4 - FORM TC'!W41)</f>
        <v/>
      </c>
      <c r="AI30" t="str">
        <f t="shared" si="1"/>
        <v/>
      </c>
      <c r="AJ30" t="str">
        <f t="shared" si="2"/>
        <v/>
      </c>
      <c r="AK30" t="str">
        <f t="shared" si="3"/>
        <v/>
      </c>
      <c r="AL30" t="str">
        <f t="shared" si="4"/>
        <v/>
      </c>
      <c r="AM30" t="str">
        <f t="shared" si="5"/>
        <v/>
      </c>
      <c r="AN30" t="str">
        <f t="shared" si="6"/>
        <v/>
      </c>
      <c r="AO30" t="str">
        <f t="shared" si="7"/>
        <v/>
      </c>
      <c r="AP30" t="str">
        <f t="shared" si="8"/>
        <v/>
      </c>
      <c r="AQ30" t="str">
        <f t="shared" si="9"/>
        <v/>
      </c>
      <c r="AR30" t="str">
        <f t="shared" si="10"/>
        <v/>
      </c>
      <c r="AS30" t="str">
        <f t="shared" si="11"/>
        <v/>
      </c>
      <c r="AT30" t="str">
        <f t="shared" si="12"/>
        <v/>
      </c>
      <c r="AU30" t="str">
        <f t="shared" si="13"/>
        <v/>
      </c>
      <c r="AV30" t="str">
        <f t="shared" si="14"/>
        <v/>
      </c>
      <c r="AW30" t="str">
        <f>IF(OR($B30="",$B30=0),"",IF('4 - FORM TC'!M41="Yes","Yes","No"))</f>
        <v/>
      </c>
      <c r="AX30" t="str">
        <f>IF(OR($B30="",$B30=0),"",IF('4 - FORM TC'!N41="Yes","Yes","No"))</f>
        <v/>
      </c>
      <c r="AY30" t="str">
        <f>IF(OR($B30="",$B30=0),"",IF('4 - FORM TC'!P41="Yes","Yes","No"))</f>
        <v/>
      </c>
      <c r="AZ30" t="str">
        <f>IF(OR($B30="",$B30=0),"",IF('4 - FORM TC'!Q41="Yes","Yes","No"))</f>
        <v/>
      </c>
      <c r="BA30" t="str">
        <f>IF(OR($B30="",$B30=0),"",IF('4 - FORM TC'!S41="Yes","Yes","No"))</f>
        <v/>
      </c>
      <c r="BB30" t="str">
        <f>IF(OR($B30="",$B30=0),"",IF('4 - FORM TC'!T41="Yes","Yes","No"))</f>
        <v/>
      </c>
      <c r="BC30" t="str">
        <f>IF(OR($B30="",$B30=0),"",IF('4 - FORM TC'!V41="Yes","Yes","No"))</f>
        <v/>
      </c>
      <c r="BF30" t="str">
        <f>IF('1 - SUMMARY'!$B$12="","",'1 - SUMMARY'!$B$12)</f>
        <v/>
      </c>
      <c r="BG30" t="str">
        <f>IF('1 - SUMMARY'!$C$20="","",'1 - SUMMARY'!$C$20)</f>
        <v/>
      </c>
      <c r="BH30" t="str">
        <f>IF('1 - SUMMARY'!$D$20="","",'1 - SUMMARY'!$D$20)</f>
        <v/>
      </c>
    </row>
    <row r="31" spans="1:60">
      <c r="A31" t="str">
        <f>IF(E31="","",'1 - SUMMARY'!F$10)</f>
        <v/>
      </c>
      <c r="B31" t="str">
        <f t="shared" si="0"/>
        <v/>
      </c>
      <c r="C31" t="str">
        <f>IF('AMOUNT COMP'!D42="","",'AMOUNT COMP'!D42)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t="str">
        <f>IF('2 - FORM GENERAL'!I42="","",'2 - FORM GENERAL'!I42)</f>
        <v/>
      </c>
      <c r="J31" s="8" t="str">
        <f>IF('2 - FORM GENERAL'!J42="","",'2 - FORM GENERAL'!J42)</f>
        <v/>
      </c>
      <c r="K31" t="str">
        <f>IF('2 - FORM GENERAL'!K42="","",'2 - FORM GENERAL'!K42)</f>
        <v/>
      </c>
      <c r="L31" s="8" t="str">
        <f>IF('2 - FORM GENERAL'!L42="","",'2 - FORM GENERAL'!L42)</f>
        <v/>
      </c>
      <c r="M31" s="8" t="str">
        <f>IF('2 - FORM GENERAL'!M42="","",'2 - FORM GENERAL'!M42)</f>
        <v/>
      </c>
      <c r="N31" t="str">
        <f>IF('2 - FORM GENERAL'!N42="","",'2 - FORM GENERAL'!N42)</f>
        <v/>
      </c>
      <c r="O31" t="str">
        <f>IF('3 - FORM COMP'!J42="","",'3 - FORM COMP'!J42)</f>
        <v/>
      </c>
      <c r="P31" t="str">
        <f>IF('3 - FORM COMP'!K42="","",'3 - FORM COMP'!K42)</f>
        <v/>
      </c>
      <c r="Q31" t="str">
        <f>IF('3 - FORM COMP'!L42="","",'3 - FORM COMP'!L42)</f>
        <v/>
      </c>
      <c r="R31" t="str">
        <f>IF('3 - FORM COMP'!M42="","",'3 - FORM COMP'!M42)</f>
        <v/>
      </c>
      <c r="S31" s="8" t="str">
        <f>IF('3 - FORM COMP'!N42="","",'3 - FORM COMP'!N42)</f>
        <v/>
      </c>
      <c r="T31" s="8" t="str">
        <f>IF('3 - FORM COMP'!O42="","",'3 - FORM COMP'!O42)</f>
        <v/>
      </c>
      <c r="U31" s="8" t="str">
        <f>IF('3 - FORM COMP'!P42="","",'3 - FORM COMP'!P42)</f>
        <v/>
      </c>
      <c r="V31" s="8" t="str">
        <f>IF('3 - FORM COMP'!Q42="","",'3 - FORM COMP'!Q42)</f>
        <v/>
      </c>
      <c r="W31" s="8" t="str">
        <f>IF('3 - FORM COMP'!R42="","",'3 - FORM COMP'!R42)</f>
        <v/>
      </c>
      <c r="X31" s="8" t="str">
        <f>IF('3 - FORM COMP'!S42="","",'3 - FORM COMP'!S42)</f>
        <v/>
      </c>
      <c r="Y31" s="8" t="str">
        <f>IF('3 - FORM COMP'!T42="","",'3 - FORM COMP'!T42)</f>
        <v/>
      </c>
      <c r="Z31" t="str">
        <f>IF('3 - FORM COMP'!U42="","",'3 - FORM COMP'!U42)</f>
        <v/>
      </c>
      <c r="AA31" t="str">
        <f>IF('3 - FORM COMP'!V42="","",'3 - FORM COMP'!V42)</f>
        <v/>
      </c>
      <c r="AB31" t="str">
        <f>IF('3 - FORM COMP'!W42="","",'3 - FORM COMP'!W42)</f>
        <v/>
      </c>
      <c r="AC31" t="str">
        <f>IF('4 - FORM TC'!K42="","",'4 - FORM TC'!K42)</f>
        <v/>
      </c>
      <c r="AD31" t="str">
        <f>IF('4 - FORM TC'!L42="","",'4 - FORM TC'!L42)</f>
        <v/>
      </c>
      <c r="AE31" t="str">
        <f>IF('4 - FORM TC'!O42="","",'4 - FORM TC'!O42)</f>
        <v/>
      </c>
      <c r="AF31" t="str">
        <f>IF('4 - FORM TC'!R42="","",'4 - FORM TC'!R42)</f>
        <v/>
      </c>
      <c r="AG31" t="str">
        <f>IF('4 - FORM TC'!U42="","",'4 - FORM TC'!U42)</f>
        <v/>
      </c>
      <c r="AH31" t="str">
        <f>IF('4 - FORM TC'!W42="","",'4 - FORM TC'!W42)</f>
        <v/>
      </c>
      <c r="AI31" t="str">
        <f t="shared" si="1"/>
        <v/>
      </c>
      <c r="AJ31" t="str">
        <f t="shared" si="2"/>
        <v/>
      </c>
      <c r="AK31" t="str">
        <f t="shared" si="3"/>
        <v/>
      </c>
      <c r="AL31" t="str">
        <f t="shared" si="4"/>
        <v/>
      </c>
      <c r="AM31" t="str">
        <f t="shared" si="5"/>
        <v/>
      </c>
      <c r="AN31" t="str">
        <f t="shared" si="6"/>
        <v/>
      </c>
      <c r="AO31" t="str">
        <f t="shared" si="7"/>
        <v/>
      </c>
      <c r="AP31" t="str">
        <f t="shared" si="8"/>
        <v/>
      </c>
      <c r="AQ31" t="str">
        <f t="shared" si="9"/>
        <v/>
      </c>
      <c r="AR31" t="str">
        <f t="shared" si="10"/>
        <v/>
      </c>
      <c r="AS31" t="str">
        <f t="shared" si="11"/>
        <v/>
      </c>
      <c r="AT31" t="str">
        <f t="shared" si="12"/>
        <v/>
      </c>
      <c r="AU31" t="str">
        <f t="shared" si="13"/>
        <v/>
      </c>
      <c r="AV31" t="str">
        <f t="shared" si="14"/>
        <v/>
      </c>
      <c r="AW31" t="str">
        <f>IF(OR($B31="",$B31=0),"",IF('4 - FORM TC'!M42="Yes","Yes","No"))</f>
        <v/>
      </c>
      <c r="AX31" t="str">
        <f>IF(OR($B31="",$B31=0),"",IF('4 - FORM TC'!N42="Yes","Yes","No"))</f>
        <v/>
      </c>
      <c r="AY31" t="str">
        <f>IF(OR($B31="",$B31=0),"",IF('4 - FORM TC'!P42="Yes","Yes","No"))</f>
        <v/>
      </c>
      <c r="AZ31" t="str">
        <f>IF(OR($B31="",$B31=0),"",IF('4 - FORM TC'!Q42="Yes","Yes","No"))</f>
        <v/>
      </c>
      <c r="BA31" t="str">
        <f>IF(OR($B31="",$B31=0),"",IF('4 - FORM TC'!S42="Yes","Yes","No"))</f>
        <v/>
      </c>
      <c r="BB31" t="str">
        <f>IF(OR($B31="",$B31=0),"",IF('4 - FORM TC'!T42="Yes","Yes","No"))</f>
        <v/>
      </c>
      <c r="BC31" t="str">
        <f>IF(OR($B31="",$B31=0),"",IF('4 - FORM TC'!V42="Yes","Yes","No"))</f>
        <v/>
      </c>
      <c r="BF31" t="str">
        <f>IF('1 - SUMMARY'!$B$12="","",'1 - SUMMARY'!$B$12)</f>
        <v/>
      </c>
      <c r="BG31" t="str">
        <f>IF('1 - SUMMARY'!$C$20="","",'1 - SUMMARY'!$C$20)</f>
        <v/>
      </c>
      <c r="BH31" t="str">
        <f>IF('1 - SUMMARY'!$D$20="","",'1 - SUMMARY'!$D$20)</f>
        <v/>
      </c>
    </row>
    <row r="32" spans="1:60">
      <c r="A32" t="str">
        <f>IF(E32="","",'1 - SUMMARY'!F$10)</f>
        <v/>
      </c>
      <c r="B32" t="str">
        <f t="shared" si="0"/>
        <v/>
      </c>
      <c r="C32" t="str">
        <f>IF('AMOUNT COMP'!D43="","",'AMOUNT COMP'!D43)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t="str">
        <f>IF('2 - FORM GENERAL'!I43="","",'2 - FORM GENERAL'!I43)</f>
        <v/>
      </c>
      <c r="J32" s="8" t="str">
        <f>IF('2 - FORM GENERAL'!J43="","",'2 - FORM GENERAL'!J43)</f>
        <v/>
      </c>
      <c r="K32" t="str">
        <f>IF('2 - FORM GENERAL'!K43="","",'2 - FORM GENERAL'!K43)</f>
        <v/>
      </c>
      <c r="L32" s="8" t="str">
        <f>IF('2 - FORM GENERAL'!L43="","",'2 - FORM GENERAL'!L43)</f>
        <v/>
      </c>
      <c r="M32" s="8" t="str">
        <f>IF('2 - FORM GENERAL'!M43="","",'2 - FORM GENERAL'!M43)</f>
        <v/>
      </c>
      <c r="N32" t="str">
        <f>IF('2 - FORM GENERAL'!N43="","",'2 - FORM GENERAL'!N43)</f>
        <v/>
      </c>
      <c r="O32" t="str">
        <f>IF('3 - FORM COMP'!J43="","",'3 - FORM COMP'!J43)</f>
        <v/>
      </c>
      <c r="P32" t="str">
        <f>IF('3 - FORM COMP'!K43="","",'3 - FORM COMP'!K43)</f>
        <v/>
      </c>
      <c r="Q32" t="str">
        <f>IF('3 - FORM COMP'!L43="","",'3 - FORM COMP'!L43)</f>
        <v/>
      </c>
      <c r="R32" t="str">
        <f>IF('3 - FORM COMP'!M43="","",'3 - FORM COMP'!M43)</f>
        <v/>
      </c>
      <c r="S32" s="8" t="str">
        <f>IF('3 - FORM COMP'!N43="","",'3 - FORM COMP'!N43)</f>
        <v/>
      </c>
      <c r="T32" s="8" t="str">
        <f>IF('3 - FORM COMP'!O43="","",'3 - FORM COMP'!O43)</f>
        <v/>
      </c>
      <c r="U32" s="8" t="str">
        <f>IF('3 - FORM COMP'!P43="","",'3 - FORM COMP'!P43)</f>
        <v/>
      </c>
      <c r="V32" s="8" t="str">
        <f>IF('3 - FORM COMP'!Q43="","",'3 - FORM COMP'!Q43)</f>
        <v/>
      </c>
      <c r="W32" s="8" t="str">
        <f>IF('3 - FORM COMP'!R43="","",'3 - FORM COMP'!R43)</f>
        <v/>
      </c>
      <c r="X32" s="8" t="str">
        <f>IF('3 - FORM COMP'!S43="","",'3 - FORM COMP'!S43)</f>
        <v/>
      </c>
      <c r="Y32" s="8" t="str">
        <f>IF('3 - FORM COMP'!T43="","",'3 - FORM COMP'!T43)</f>
        <v/>
      </c>
      <c r="Z32" t="str">
        <f>IF('3 - FORM COMP'!U43="","",'3 - FORM COMP'!U43)</f>
        <v/>
      </c>
      <c r="AA32" t="str">
        <f>IF('3 - FORM COMP'!V43="","",'3 - FORM COMP'!V43)</f>
        <v/>
      </c>
      <c r="AB32" t="str">
        <f>IF('3 - FORM COMP'!W43="","",'3 - FORM COMP'!W43)</f>
        <v/>
      </c>
      <c r="AC32" t="str">
        <f>IF('4 - FORM TC'!K43="","",'4 - FORM TC'!K43)</f>
        <v/>
      </c>
      <c r="AD32" t="str">
        <f>IF('4 - FORM TC'!L43="","",'4 - FORM TC'!L43)</f>
        <v/>
      </c>
      <c r="AE32" t="str">
        <f>IF('4 - FORM TC'!O43="","",'4 - FORM TC'!O43)</f>
        <v/>
      </c>
      <c r="AF32" t="str">
        <f>IF('4 - FORM TC'!R43="","",'4 - FORM TC'!R43)</f>
        <v/>
      </c>
      <c r="AG32" t="str">
        <f>IF('4 - FORM TC'!U43="","",'4 - FORM TC'!U43)</f>
        <v/>
      </c>
      <c r="AH32" t="str">
        <f>IF('4 - FORM TC'!W43="","",'4 - FORM TC'!W43)</f>
        <v/>
      </c>
      <c r="AI32" t="str">
        <f t="shared" si="1"/>
        <v/>
      </c>
      <c r="AJ32" t="str">
        <f t="shared" si="2"/>
        <v/>
      </c>
      <c r="AK32" t="str">
        <f t="shared" si="3"/>
        <v/>
      </c>
      <c r="AL32" t="str">
        <f t="shared" si="4"/>
        <v/>
      </c>
      <c r="AM32" t="str">
        <f t="shared" si="5"/>
        <v/>
      </c>
      <c r="AN32" t="str">
        <f t="shared" si="6"/>
        <v/>
      </c>
      <c r="AO32" t="str">
        <f t="shared" si="7"/>
        <v/>
      </c>
      <c r="AP32" t="str">
        <f t="shared" si="8"/>
        <v/>
      </c>
      <c r="AQ32" t="str">
        <f t="shared" si="9"/>
        <v/>
      </c>
      <c r="AR32" t="str">
        <f t="shared" si="10"/>
        <v/>
      </c>
      <c r="AS32" t="str">
        <f t="shared" si="11"/>
        <v/>
      </c>
      <c r="AT32" t="str">
        <f t="shared" si="12"/>
        <v/>
      </c>
      <c r="AU32" t="str">
        <f t="shared" si="13"/>
        <v/>
      </c>
      <c r="AV32" t="str">
        <f t="shared" si="14"/>
        <v/>
      </c>
      <c r="AW32" t="str">
        <f>IF(OR($B32="",$B32=0),"",IF('4 - FORM TC'!M43="Yes","Yes","No"))</f>
        <v/>
      </c>
      <c r="AX32" t="str">
        <f>IF(OR($B32="",$B32=0),"",IF('4 - FORM TC'!N43="Yes","Yes","No"))</f>
        <v/>
      </c>
      <c r="AY32" t="str">
        <f>IF(OR($B32="",$B32=0),"",IF('4 - FORM TC'!P43="Yes","Yes","No"))</f>
        <v/>
      </c>
      <c r="AZ32" t="str">
        <f>IF(OR($B32="",$B32=0),"",IF('4 - FORM TC'!Q43="Yes","Yes","No"))</f>
        <v/>
      </c>
      <c r="BA32" t="str">
        <f>IF(OR($B32="",$B32=0),"",IF('4 - FORM TC'!S43="Yes","Yes","No"))</f>
        <v/>
      </c>
      <c r="BB32" t="str">
        <f>IF(OR($B32="",$B32=0),"",IF('4 - FORM TC'!T43="Yes","Yes","No"))</f>
        <v/>
      </c>
      <c r="BC32" t="str">
        <f>IF(OR($B32="",$B32=0),"",IF('4 - FORM TC'!V43="Yes","Yes","No"))</f>
        <v/>
      </c>
      <c r="BF32" t="str">
        <f>IF('1 - SUMMARY'!$B$12="","",'1 - SUMMARY'!$B$12)</f>
        <v/>
      </c>
      <c r="BG32" t="str">
        <f>IF('1 - SUMMARY'!$C$20="","",'1 - SUMMARY'!$C$20)</f>
        <v/>
      </c>
      <c r="BH32" t="str">
        <f>IF('1 - SUMMARY'!$D$20="","",'1 - SUMMARY'!$D$20)</f>
        <v/>
      </c>
    </row>
    <row r="33" spans="1:60">
      <c r="A33" t="str">
        <f>IF(E33="","",'1 - SUMMARY'!F$10)</f>
        <v/>
      </c>
      <c r="B33" t="str">
        <f t="shared" si="0"/>
        <v/>
      </c>
      <c r="C33" t="str">
        <f>IF('AMOUNT COMP'!D44="","",'AMOUNT COMP'!D44)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t="str">
        <f>IF('2 - FORM GENERAL'!I44="","",'2 - FORM GENERAL'!I44)</f>
        <v/>
      </c>
      <c r="J33" s="8" t="str">
        <f>IF('2 - FORM GENERAL'!J44="","",'2 - FORM GENERAL'!J44)</f>
        <v/>
      </c>
      <c r="K33" t="str">
        <f>IF('2 - FORM GENERAL'!K44="","",'2 - FORM GENERAL'!K44)</f>
        <v/>
      </c>
      <c r="L33" s="8" t="str">
        <f>IF('2 - FORM GENERAL'!L44="","",'2 - FORM GENERAL'!L44)</f>
        <v/>
      </c>
      <c r="M33" s="8" t="str">
        <f>IF('2 - FORM GENERAL'!M44="","",'2 - FORM GENERAL'!M44)</f>
        <v/>
      </c>
      <c r="N33" t="str">
        <f>IF('2 - FORM GENERAL'!N44="","",'2 - FORM GENERAL'!N44)</f>
        <v/>
      </c>
      <c r="O33" t="str">
        <f>IF('3 - FORM COMP'!J44="","",'3 - FORM COMP'!J44)</f>
        <v/>
      </c>
      <c r="P33" t="str">
        <f>IF('3 - FORM COMP'!K44="","",'3 - FORM COMP'!K44)</f>
        <v/>
      </c>
      <c r="Q33" t="str">
        <f>IF('3 - FORM COMP'!L44="","",'3 - FORM COMP'!L44)</f>
        <v/>
      </c>
      <c r="R33" t="str">
        <f>IF('3 - FORM COMP'!M44="","",'3 - FORM COMP'!M44)</f>
        <v/>
      </c>
      <c r="S33" s="8" t="str">
        <f>IF('3 - FORM COMP'!N44="","",'3 - FORM COMP'!N44)</f>
        <v/>
      </c>
      <c r="T33" s="8" t="str">
        <f>IF('3 - FORM COMP'!O44="","",'3 - FORM COMP'!O44)</f>
        <v/>
      </c>
      <c r="U33" s="8" t="str">
        <f>IF('3 - FORM COMP'!P44="","",'3 - FORM COMP'!P44)</f>
        <v/>
      </c>
      <c r="V33" s="8" t="str">
        <f>IF('3 - FORM COMP'!Q44="","",'3 - FORM COMP'!Q44)</f>
        <v/>
      </c>
      <c r="W33" s="8" t="str">
        <f>IF('3 - FORM COMP'!R44="","",'3 - FORM COMP'!R44)</f>
        <v/>
      </c>
      <c r="X33" s="8" t="str">
        <f>IF('3 - FORM COMP'!S44="","",'3 - FORM COMP'!S44)</f>
        <v/>
      </c>
      <c r="Y33" s="8" t="str">
        <f>IF('3 - FORM COMP'!T44="","",'3 - FORM COMP'!T44)</f>
        <v/>
      </c>
      <c r="Z33" t="str">
        <f>IF('3 - FORM COMP'!U44="","",'3 - FORM COMP'!U44)</f>
        <v/>
      </c>
      <c r="AA33" t="str">
        <f>IF('3 - FORM COMP'!V44="","",'3 - FORM COMP'!V44)</f>
        <v/>
      </c>
      <c r="AB33" t="str">
        <f>IF('3 - FORM COMP'!W44="","",'3 - FORM COMP'!W44)</f>
        <v/>
      </c>
      <c r="AC33" t="str">
        <f>IF('4 - FORM TC'!K44="","",'4 - FORM TC'!K44)</f>
        <v/>
      </c>
      <c r="AD33" t="str">
        <f>IF('4 - FORM TC'!L44="","",'4 - FORM TC'!L44)</f>
        <v/>
      </c>
      <c r="AE33" t="str">
        <f>IF('4 - FORM TC'!O44="","",'4 - FORM TC'!O44)</f>
        <v/>
      </c>
      <c r="AF33" t="str">
        <f>IF('4 - FORM TC'!R44="","",'4 - FORM TC'!R44)</f>
        <v/>
      </c>
      <c r="AG33" t="str">
        <f>IF('4 - FORM TC'!U44="","",'4 - FORM TC'!U44)</f>
        <v/>
      </c>
      <c r="AH33" t="str">
        <f>IF('4 - FORM TC'!W44="","",'4 - FORM TC'!W44)</f>
        <v/>
      </c>
      <c r="AI33" t="str">
        <f t="shared" si="1"/>
        <v/>
      </c>
      <c r="AJ33" t="str">
        <f t="shared" si="2"/>
        <v/>
      </c>
      <c r="AK33" t="str">
        <f t="shared" si="3"/>
        <v/>
      </c>
      <c r="AL33" t="str">
        <f t="shared" si="4"/>
        <v/>
      </c>
      <c r="AM33" t="str">
        <f t="shared" si="5"/>
        <v/>
      </c>
      <c r="AN33" t="str">
        <f t="shared" si="6"/>
        <v/>
      </c>
      <c r="AO33" t="str">
        <f t="shared" si="7"/>
        <v/>
      </c>
      <c r="AP33" t="str">
        <f t="shared" si="8"/>
        <v/>
      </c>
      <c r="AQ33" t="str">
        <f t="shared" si="9"/>
        <v/>
      </c>
      <c r="AR33" t="str">
        <f t="shared" si="10"/>
        <v/>
      </c>
      <c r="AS33" t="str">
        <f t="shared" si="11"/>
        <v/>
      </c>
      <c r="AT33" t="str">
        <f t="shared" si="12"/>
        <v/>
      </c>
      <c r="AU33" t="str">
        <f t="shared" si="13"/>
        <v/>
      </c>
      <c r="AV33" t="str">
        <f t="shared" si="14"/>
        <v/>
      </c>
      <c r="AW33" t="str">
        <f>IF(OR($B33="",$B33=0),"",IF('4 - FORM TC'!M44="Yes","Yes","No"))</f>
        <v/>
      </c>
      <c r="AX33" t="str">
        <f>IF(OR($B33="",$B33=0),"",IF('4 - FORM TC'!N44="Yes","Yes","No"))</f>
        <v/>
      </c>
      <c r="AY33" t="str">
        <f>IF(OR($B33="",$B33=0),"",IF('4 - FORM TC'!P44="Yes","Yes","No"))</f>
        <v/>
      </c>
      <c r="AZ33" t="str">
        <f>IF(OR($B33="",$B33=0),"",IF('4 - FORM TC'!Q44="Yes","Yes","No"))</f>
        <v/>
      </c>
      <c r="BA33" t="str">
        <f>IF(OR($B33="",$B33=0),"",IF('4 - FORM TC'!S44="Yes","Yes","No"))</f>
        <v/>
      </c>
      <c r="BB33" t="str">
        <f>IF(OR($B33="",$B33=0),"",IF('4 - FORM TC'!T44="Yes","Yes","No"))</f>
        <v/>
      </c>
      <c r="BC33" t="str">
        <f>IF(OR($B33="",$B33=0),"",IF('4 - FORM TC'!V44="Yes","Yes","No"))</f>
        <v/>
      </c>
      <c r="BF33" t="str">
        <f>IF('1 - SUMMARY'!$B$12="","",'1 - SUMMARY'!$B$12)</f>
        <v/>
      </c>
      <c r="BG33" t="str">
        <f>IF('1 - SUMMARY'!$C$20="","",'1 - SUMMARY'!$C$20)</f>
        <v/>
      </c>
      <c r="BH33" t="str">
        <f>IF('1 - SUMMARY'!$D$20="","",'1 - SUMMARY'!$D$20)</f>
        <v/>
      </c>
    </row>
    <row r="34" spans="1:60">
      <c r="A34" t="str">
        <f>IF(E34="","",'1 - SUMMARY'!F$10)</f>
        <v/>
      </c>
      <c r="B34" t="str">
        <f t="shared" si="0"/>
        <v/>
      </c>
      <c r="C34" t="str">
        <f>IF('AMOUNT COMP'!D45="","",'AMOUNT COMP'!D45)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t="str">
        <f>IF('2 - FORM GENERAL'!I45="","",'2 - FORM GENERAL'!I45)</f>
        <v/>
      </c>
      <c r="J34" s="8" t="str">
        <f>IF('2 - FORM GENERAL'!J45="","",'2 - FORM GENERAL'!J45)</f>
        <v/>
      </c>
      <c r="K34" t="str">
        <f>IF('2 - FORM GENERAL'!K45="","",'2 - FORM GENERAL'!K45)</f>
        <v/>
      </c>
      <c r="L34" s="8" t="str">
        <f>IF('2 - FORM GENERAL'!L45="","",'2 - FORM GENERAL'!L45)</f>
        <v/>
      </c>
      <c r="M34" s="8" t="str">
        <f>IF('2 - FORM GENERAL'!M45="","",'2 - FORM GENERAL'!M45)</f>
        <v/>
      </c>
      <c r="N34" t="str">
        <f>IF('2 - FORM GENERAL'!N45="","",'2 - FORM GENERAL'!N45)</f>
        <v/>
      </c>
      <c r="O34" t="str">
        <f>IF('3 - FORM COMP'!J45="","",'3 - FORM COMP'!J45)</f>
        <v/>
      </c>
      <c r="P34" t="str">
        <f>IF('3 - FORM COMP'!K45="","",'3 - FORM COMP'!K45)</f>
        <v/>
      </c>
      <c r="Q34" t="str">
        <f>IF('3 - FORM COMP'!L45="","",'3 - FORM COMP'!L45)</f>
        <v/>
      </c>
      <c r="R34" t="str">
        <f>IF('3 - FORM COMP'!M45="","",'3 - FORM COMP'!M45)</f>
        <v/>
      </c>
      <c r="S34" s="8" t="str">
        <f>IF('3 - FORM COMP'!N45="","",'3 - FORM COMP'!N45)</f>
        <v/>
      </c>
      <c r="T34" s="8" t="str">
        <f>IF('3 - FORM COMP'!O45="","",'3 - FORM COMP'!O45)</f>
        <v/>
      </c>
      <c r="U34" s="8" t="str">
        <f>IF('3 - FORM COMP'!P45="","",'3 - FORM COMP'!P45)</f>
        <v/>
      </c>
      <c r="V34" s="8" t="str">
        <f>IF('3 - FORM COMP'!Q45="","",'3 - FORM COMP'!Q45)</f>
        <v/>
      </c>
      <c r="W34" s="8" t="str">
        <f>IF('3 - FORM COMP'!R45="","",'3 - FORM COMP'!R45)</f>
        <v/>
      </c>
      <c r="X34" s="8" t="str">
        <f>IF('3 - FORM COMP'!S45="","",'3 - FORM COMP'!S45)</f>
        <v/>
      </c>
      <c r="Y34" s="8" t="str">
        <f>IF('3 - FORM COMP'!T45="","",'3 - FORM COMP'!T45)</f>
        <v/>
      </c>
      <c r="Z34" t="str">
        <f>IF('3 - FORM COMP'!U45="","",'3 - FORM COMP'!U45)</f>
        <v/>
      </c>
      <c r="AA34" t="str">
        <f>IF('3 - FORM COMP'!V45="","",'3 - FORM COMP'!V45)</f>
        <v/>
      </c>
      <c r="AB34" t="str">
        <f>IF('3 - FORM COMP'!W45="","",'3 - FORM COMP'!W45)</f>
        <v/>
      </c>
      <c r="AC34" t="str">
        <f>IF('4 - FORM TC'!K45="","",'4 - FORM TC'!K45)</f>
        <v/>
      </c>
      <c r="AD34" t="str">
        <f>IF('4 - FORM TC'!L45="","",'4 - FORM TC'!L45)</f>
        <v/>
      </c>
      <c r="AE34" t="str">
        <f>IF('4 - FORM TC'!O45="","",'4 - FORM TC'!O45)</f>
        <v/>
      </c>
      <c r="AF34" t="str">
        <f>IF('4 - FORM TC'!R45="","",'4 - FORM TC'!R45)</f>
        <v/>
      </c>
      <c r="AG34" t="str">
        <f>IF('4 - FORM TC'!U45="","",'4 - FORM TC'!U45)</f>
        <v/>
      </c>
      <c r="AH34" t="str">
        <f>IF('4 - FORM TC'!W45="","",'4 - FORM TC'!W45)</f>
        <v/>
      </c>
      <c r="AI34" t="str">
        <f t="shared" si="1"/>
        <v/>
      </c>
      <c r="AJ34" t="str">
        <f t="shared" si="2"/>
        <v/>
      </c>
      <c r="AK34" t="str">
        <f t="shared" si="3"/>
        <v/>
      </c>
      <c r="AL34" t="str">
        <f t="shared" si="4"/>
        <v/>
      </c>
      <c r="AM34" t="str">
        <f t="shared" si="5"/>
        <v/>
      </c>
      <c r="AN34" t="str">
        <f t="shared" si="6"/>
        <v/>
      </c>
      <c r="AO34" t="str">
        <f t="shared" si="7"/>
        <v/>
      </c>
      <c r="AP34" t="str">
        <f t="shared" si="8"/>
        <v/>
      </c>
      <c r="AQ34" t="str">
        <f t="shared" si="9"/>
        <v/>
      </c>
      <c r="AR34" t="str">
        <f t="shared" si="10"/>
        <v/>
      </c>
      <c r="AS34" t="str">
        <f t="shared" si="11"/>
        <v/>
      </c>
      <c r="AT34" t="str">
        <f t="shared" si="12"/>
        <v/>
      </c>
      <c r="AU34" t="str">
        <f t="shared" si="13"/>
        <v/>
      </c>
      <c r="AV34" t="str">
        <f t="shared" si="14"/>
        <v/>
      </c>
      <c r="AW34" t="str">
        <f>IF(OR($B34="",$B34=0),"",IF('4 - FORM TC'!M45="Yes","Yes","No"))</f>
        <v/>
      </c>
      <c r="AX34" t="str">
        <f>IF(OR($B34="",$B34=0),"",IF('4 - FORM TC'!N45="Yes","Yes","No"))</f>
        <v/>
      </c>
      <c r="AY34" t="str">
        <f>IF(OR($B34="",$B34=0),"",IF('4 - FORM TC'!P45="Yes","Yes","No"))</f>
        <v/>
      </c>
      <c r="AZ34" t="str">
        <f>IF(OR($B34="",$B34=0),"",IF('4 - FORM TC'!Q45="Yes","Yes","No"))</f>
        <v/>
      </c>
      <c r="BA34" t="str">
        <f>IF(OR($B34="",$B34=0),"",IF('4 - FORM TC'!S45="Yes","Yes","No"))</f>
        <v/>
      </c>
      <c r="BB34" t="str">
        <f>IF(OR($B34="",$B34=0),"",IF('4 - FORM TC'!T45="Yes","Yes","No"))</f>
        <v/>
      </c>
      <c r="BC34" t="str">
        <f>IF(OR($B34="",$B34=0),"",IF('4 - FORM TC'!V45="Yes","Yes","No"))</f>
        <v/>
      </c>
      <c r="BF34" t="str">
        <f>IF('1 - SUMMARY'!$B$12="","",'1 - SUMMARY'!$B$12)</f>
        <v/>
      </c>
      <c r="BG34" t="str">
        <f>IF('1 - SUMMARY'!$C$20="","",'1 - SUMMARY'!$C$20)</f>
        <v/>
      </c>
      <c r="BH34" t="str">
        <f>IF('1 - SUMMARY'!$D$20="","",'1 - SUMMARY'!$D$20)</f>
        <v/>
      </c>
    </row>
    <row r="35" spans="1:60">
      <c r="A35" t="str">
        <f>IF(E35="","",'1 - SUMMARY'!F$10)</f>
        <v/>
      </c>
      <c r="B35" t="str">
        <f t="shared" si="0"/>
        <v/>
      </c>
      <c r="C35" t="str">
        <f>IF('AMOUNT COMP'!D46="","",'AMOUNT COMP'!D46)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t="str">
        <f>IF('2 - FORM GENERAL'!I46="","",'2 - FORM GENERAL'!I46)</f>
        <v/>
      </c>
      <c r="J35" s="8" t="str">
        <f>IF('2 - FORM GENERAL'!J46="","",'2 - FORM GENERAL'!J46)</f>
        <v/>
      </c>
      <c r="K35" t="str">
        <f>IF('2 - FORM GENERAL'!K46="","",'2 - FORM GENERAL'!K46)</f>
        <v/>
      </c>
      <c r="L35" s="8" t="str">
        <f>IF('2 - FORM GENERAL'!L46="","",'2 - FORM GENERAL'!L46)</f>
        <v/>
      </c>
      <c r="M35" s="8" t="str">
        <f>IF('2 - FORM GENERAL'!M46="","",'2 - FORM GENERAL'!M46)</f>
        <v/>
      </c>
      <c r="N35" t="str">
        <f>IF('2 - FORM GENERAL'!N46="","",'2 - FORM GENERAL'!N46)</f>
        <v/>
      </c>
      <c r="O35" t="str">
        <f>IF('3 - FORM COMP'!J46="","",'3 - FORM COMP'!J46)</f>
        <v/>
      </c>
      <c r="P35" t="str">
        <f>IF('3 - FORM COMP'!K46="","",'3 - FORM COMP'!K46)</f>
        <v/>
      </c>
      <c r="Q35" t="str">
        <f>IF('3 - FORM COMP'!L46="","",'3 - FORM COMP'!L46)</f>
        <v/>
      </c>
      <c r="R35" t="str">
        <f>IF('3 - FORM COMP'!M46="","",'3 - FORM COMP'!M46)</f>
        <v/>
      </c>
      <c r="S35" s="8" t="str">
        <f>IF('3 - FORM COMP'!N46="","",'3 - FORM COMP'!N46)</f>
        <v/>
      </c>
      <c r="T35" s="8" t="str">
        <f>IF('3 - FORM COMP'!O46="","",'3 - FORM COMP'!O46)</f>
        <v/>
      </c>
      <c r="U35" s="8" t="str">
        <f>IF('3 - FORM COMP'!P46="","",'3 - FORM COMP'!P46)</f>
        <v/>
      </c>
      <c r="V35" s="8" t="str">
        <f>IF('3 - FORM COMP'!Q46="","",'3 - FORM COMP'!Q46)</f>
        <v/>
      </c>
      <c r="W35" s="8" t="str">
        <f>IF('3 - FORM COMP'!R46="","",'3 - FORM COMP'!R46)</f>
        <v/>
      </c>
      <c r="X35" s="8" t="str">
        <f>IF('3 - FORM COMP'!S46="","",'3 - FORM COMP'!S46)</f>
        <v/>
      </c>
      <c r="Y35" s="8" t="str">
        <f>IF('3 - FORM COMP'!T46="","",'3 - FORM COMP'!T46)</f>
        <v/>
      </c>
      <c r="Z35" t="str">
        <f>IF('3 - FORM COMP'!U46="","",'3 - FORM COMP'!U46)</f>
        <v/>
      </c>
      <c r="AA35" t="str">
        <f>IF('3 - FORM COMP'!V46="","",'3 - FORM COMP'!V46)</f>
        <v/>
      </c>
      <c r="AB35" t="str">
        <f>IF('3 - FORM COMP'!W46="","",'3 - FORM COMP'!W46)</f>
        <v/>
      </c>
      <c r="AC35" t="str">
        <f>IF('4 - FORM TC'!K46="","",'4 - FORM TC'!K46)</f>
        <v/>
      </c>
      <c r="AD35" t="str">
        <f>IF('4 - FORM TC'!L46="","",'4 - FORM TC'!L46)</f>
        <v/>
      </c>
      <c r="AE35" t="str">
        <f>IF('4 - FORM TC'!O46="","",'4 - FORM TC'!O46)</f>
        <v/>
      </c>
      <c r="AF35" t="str">
        <f>IF('4 - FORM TC'!R46="","",'4 - FORM TC'!R46)</f>
        <v/>
      </c>
      <c r="AG35" t="str">
        <f>IF('4 - FORM TC'!U46="","",'4 - FORM TC'!U46)</f>
        <v/>
      </c>
      <c r="AH35" t="str">
        <f>IF('4 - FORM TC'!W46="","",'4 - FORM TC'!W46)</f>
        <v/>
      </c>
      <c r="AI35" t="str">
        <f t="shared" si="1"/>
        <v/>
      </c>
      <c r="AJ35" t="str">
        <f t="shared" si="2"/>
        <v/>
      </c>
      <c r="AK35" t="str">
        <f t="shared" si="3"/>
        <v/>
      </c>
      <c r="AL35" t="str">
        <f t="shared" si="4"/>
        <v/>
      </c>
      <c r="AM35" t="str">
        <f t="shared" si="5"/>
        <v/>
      </c>
      <c r="AN35" t="str">
        <f t="shared" si="6"/>
        <v/>
      </c>
      <c r="AO35" t="str">
        <f t="shared" si="7"/>
        <v/>
      </c>
      <c r="AP35" t="str">
        <f t="shared" si="8"/>
        <v/>
      </c>
      <c r="AQ35" t="str">
        <f t="shared" si="9"/>
        <v/>
      </c>
      <c r="AR35" t="str">
        <f t="shared" si="10"/>
        <v/>
      </c>
      <c r="AS35" t="str">
        <f t="shared" si="11"/>
        <v/>
      </c>
      <c r="AT35" t="str">
        <f t="shared" si="12"/>
        <v/>
      </c>
      <c r="AU35" t="str">
        <f t="shared" si="13"/>
        <v/>
      </c>
      <c r="AV35" t="str">
        <f t="shared" si="14"/>
        <v/>
      </c>
      <c r="AW35" t="str">
        <f>IF(OR($B35="",$B35=0),"",IF('4 - FORM TC'!M46="Yes","Yes","No"))</f>
        <v/>
      </c>
      <c r="AX35" t="str">
        <f>IF(OR($B35="",$B35=0),"",IF('4 - FORM TC'!N46="Yes","Yes","No"))</f>
        <v/>
      </c>
      <c r="AY35" t="str">
        <f>IF(OR($B35="",$B35=0),"",IF('4 - FORM TC'!P46="Yes","Yes","No"))</f>
        <v/>
      </c>
      <c r="AZ35" t="str">
        <f>IF(OR($B35="",$B35=0),"",IF('4 - FORM TC'!Q46="Yes","Yes","No"))</f>
        <v/>
      </c>
      <c r="BA35" t="str">
        <f>IF(OR($B35="",$B35=0),"",IF('4 - FORM TC'!S46="Yes","Yes","No"))</f>
        <v/>
      </c>
      <c r="BB35" t="str">
        <f>IF(OR($B35="",$B35=0),"",IF('4 - FORM TC'!T46="Yes","Yes","No"))</f>
        <v/>
      </c>
      <c r="BC35" t="str">
        <f>IF(OR($B35="",$B35=0),"",IF('4 - FORM TC'!V46="Yes","Yes","No"))</f>
        <v/>
      </c>
      <c r="BF35" t="str">
        <f>IF('1 - SUMMARY'!$B$12="","",'1 - SUMMARY'!$B$12)</f>
        <v/>
      </c>
      <c r="BG35" t="str">
        <f>IF('1 - SUMMARY'!$C$20="","",'1 - SUMMARY'!$C$20)</f>
        <v/>
      </c>
      <c r="BH35" t="str">
        <f>IF('1 - SUMMARY'!$D$20="","",'1 - SUMMARY'!$D$20)</f>
        <v/>
      </c>
    </row>
    <row r="36" spans="1:60">
      <c r="A36" t="str">
        <f>IF(E36="","",'1 - SUMMARY'!F$10)</f>
        <v/>
      </c>
      <c r="B36" t="str">
        <f t="shared" si="0"/>
        <v/>
      </c>
      <c r="C36" t="str">
        <f>IF('AMOUNT COMP'!D47="","",'AMOUNT COMP'!D47)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t="str">
        <f>IF('2 - FORM GENERAL'!I47="","",'2 - FORM GENERAL'!I47)</f>
        <v/>
      </c>
      <c r="J36" s="8" t="str">
        <f>IF('2 - FORM GENERAL'!J47="","",'2 - FORM GENERAL'!J47)</f>
        <v/>
      </c>
      <c r="K36" t="str">
        <f>IF('2 - FORM GENERAL'!K47="","",'2 - FORM GENERAL'!K47)</f>
        <v/>
      </c>
      <c r="L36" s="8" t="str">
        <f>IF('2 - FORM GENERAL'!L47="","",'2 - FORM GENERAL'!L47)</f>
        <v/>
      </c>
      <c r="M36" s="8" t="str">
        <f>IF('2 - FORM GENERAL'!M47="","",'2 - FORM GENERAL'!M47)</f>
        <v/>
      </c>
      <c r="N36" t="str">
        <f>IF('2 - FORM GENERAL'!N47="","",'2 - FORM GENERAL'!N47)</f>
        <v/>
      </c>
      <c r="O36" t="str">
        <f>IF('3 - FORM COMP'!J47="","",'3 - FORM COMP'!J47)</f>
        <v/>
      </c>
      <c r="P36" t="str">
        <f>IF('3 - FORM COMP'!K47="","",'3 - FORM COMP'!K47)</f>
        <v/>
      </c>
      <c r="Q36" t="str">
        <f>IF('3 - FORM COMP'!L47="","",'3 - FORM COMP'!L47)</f>
        <v/>
      </c>
      <c r="R36" t="str">
        <f>IF('3 - FORM COMP'!M47="","",'3 - FORM COMP'!M47)</f>
        <v/>
      </c>
      <c r="S36" s="8" t="str">
        <f>IF('3 - FORM COMP'!N47="","",'3 - FORM COMP'!N47)</f>
        <v/>
      </c>
      <c r="T36" s="8" t="str">
        <f>IF('3 - FORM COMP'!O47="","",'3 - FORM COMP'!O47)</f>
        <v/>
      </c>
      <c r="U36" s="8" t="str">
        <f>IF('3 - FORM COMP'!P47="","",'3 - FORM COMP'!P47)</f>
        <v/>
      </c>
      <c r="V36" s="8" t="str">
        <f>IF('3 - FORM COMP'!Q47="","",'3 - FORM COMP'!Q47)</f>
        <v/>
      </c>
      <c r="W36" s="8" t="str">
        <f>IF('3 - FORM COMP'!R47="","",'3 - FORM COMP'!R47)</f>
        <v/>
      </c>
      <c r="X36" s="8" t="str">
        <f>IF('3 - FORM COMP'!S47="","",'3 - FORM COMP'!S47)</f>
        <v/>
      </c>
      <c r="Y36" s="8" t="str">
        <f>IF('3 - FORM COMP'!T47="","",'3 - FORM COMP'!T47)</f>
        <v/>
      </c>
      <c r="Z36" t="str">
        <f>IF('3 - FORM COMP'!U47="","",'3 - FORM COMP'!U47)</f>
        <v/>
      </c>
      <c r="AA36" t="str">
        <f>IF('3 - FORM COMP'!V47="","",'3 - FORM COMP'!V47)</f>
        <v/>
      </c>
      <c r="AB36" t="str">
        <f>IF('3 - FORM COMP'!W47="","",'3 - FORM COMP'!W47)</f>
        <v/>
      </c>
      <c r="AC36" t="str">
        <f>IF('4 - FORM TC'!K47="","",'4 - FORM TC'!K47)</f>
        <v/>
      </c>
      <c r="AD36" t="str">
        <f>IF('4 - FORM TC'!L47="","",'4 - FORM TC'!L47)</f>
        <v/>
      </c>
      <c r="AE36" t="str">
        <f>IF('4 - FORM TC'!O47="","",'4 - FORM TC'!O47)</f>
        <v/>
      </c>
      <c r="AF36" t="str">
        <f>IF('4 - FORM TC'!R47="","",'4 - FORM TC'!R47)</f>
        <v/>
      </c>
      <c r="AG36" t="str">
        <f>IF('4 - FORM TC'!U47="","",'4 - FORM TC'!U47)</f>
        <v/>
      </c>
      <c r="AH36" t="str">
        <f>IF('4 - FORM TC'!W47="","",'4 - FORM TC'!W47)</f>
        <v/>
      </c>
      <c r="AI36" t="str">
        <f t="shared" ref="AI36:AI50" si="15">IF(OR($B36="",$B36=0),"",IF(AND($P36="FULL BOARD",$L36&lt;DATE(2025,LEFT(RIGHT(AI$1,3),2),LEFT(RIGHT(AI$1,6),2)),$M36&gt;=DATE(2025,LEFT(RIGHT(AI$1,3),2),LEFT(RIGHT(AI$1,6),2))),"Yes",IF(AND($P36="HALF BOARD",$Q36="Breakfast and lunch",$L36&lt;DATE(2025,LEFT(RIGHT(AI$1,3),2),LEFT(RIGHT(AI$1,6),2)),$M36&gt;=DATE(2025,LEFT(RIGHT(AI$1,3),2),LEFT(RIGHT(AI$1,6),2))),"Yes","No")))</f>
        <v/>
      </c>
      <c r="AJ36" t="str">
        <f t="shared" ref="AJ36:AJ50" si="16">IF(OR($B36="",$B36=0),"",IF(AND($P36="FULL BOARD",$L36&lt;=DATE(2025,LEFT(RIGHT(AJ$1,3),2),LEFT(RIGHT(AJ$1,6),2)),$M36&gt;DATE(2025,LEFT(RIGHT(AJ$1,3),2),LEFT(RIGHT(AJ$1,6),2))),"Yes",IF(AND($P36="HALF BOARD",$Q36="Breakfast and dinner",$L36&lt;=DATE(2025,LEFT(RIGHT(AJ$1,3),2),LEFT(RIGHT(AJ$1,6),2)),$M36&gt;DATE(2025,LEFT(RIGHT(AJ$1,3),2),LEFT(RIGHT(AJ$1,6),2))),"Yes","No")))</f>
        <v/>
      </c>
      <c r="AK36" t="str">
        <f t="shared" ref="AK36:AK50" si="17">IF(OR($B36="",$B36=0),"",IF(AND($P36="FULL BOARD",$L36&lt;DATE(2025,LEFT(RIGHT(AK$1,3),2),LEFT(RIGHT(AK$1,6),2)),$M36&gt;=DATE(2025,LEFT(RIGHT(AK$1,3),2),LEFT(RIGHT(AK$1,6),2))),"Yes",IF(AND($P36="HALF BOARD",$Q36="Breakfast and lunch",$L36&lt;DATE(2025,LEFT(RIGHT(AK$1,3),2),LEFT(RIGHT(AK$1,6),2)),$M36&gt;=DATE(2025,LEFT(RIGHT(AK$1,3),2),LEFT(RIGHT(AK$1,6),2))),"Yes","No")))</f>
        <v/>
      </c>
      <c r="AL36" t="str">
        <f t="shared" ref="AL36:AL50" si="18">IF(OR($B36="",$B36=0),"",IF(AND($P36="FULL BOARD",$L36&lt;=DATE(2025,LEFT(RIGHT(AL$1,3),2),LEFT(RIGHT(AL$1,6),2)),$M36&gt;DATE(2025,LEFT(RIGHT(AL$1,3),2),LEFT(RIGHT(AL$1,6),2))),"Yes",IF(AND($P36="HALF BOARD",$Q36="Breakfast and dinner",$L36&lt;=DATE(2025,LEFT(RIGHT(AL$1,3),2),LEFT(RIGHT(AL$1,6),2)),$M36&gt;DATE(2025,LEFT(RIGHT(AL$1,3),2),LEFT(RIGHT(AL$1,6),2))),"Yes","No")))</f>
        <v/>
      </c>
      <c r="AM36" t="str">
        <f t="shared" ref="AM36:AM50" si="19">IF(OR($B36="",$B36=0),"",IF(AND($P36="FULL BOARD",$L36&lt;DATE(2025,LEFT(RIGHT(AM$1,3),2),LEFT(RIGHT(AM$1,6),2)),$M36&gt;=DATE(2025,LEFT(RIGHT(AM$1,3),2),LEFT(RIGHT(AM$1,6),2))),"Yes",IF(AND($P36="HALF BOARD",$Q36="Breakfast and lunch",$L36&lt;DATE(2025,LEFT(RIGHT(AM$1,3),2),LEFT(RIGHT(AM$1,6),2)),$M36&gt;=DATE(2025,LEFT(RIGHT(AM$1,3),2),LEFT(RIGHT(AM$1,6),2))),"Yes","No")))</f>
        <v/>
      </c>
      <c r="AN36" t="str">
        <f t="shared" ref="AN36:AN50" si="20">IF(OR($B36="",$B36=0),"",IF(AND($P36="FULL BOARD",$L36&lt;=DATE(2025,LEFT(RIGHT(AN$1,3),2),LEFT(RIGHT(AN$1,6),2)),$M36&gt;DATE(2025,LEFT(RIGHT(AN$1,3),2),LEFT(RIGHT(AN$1,6),2))),"Yes",IF(AND($P36="HALF BOARD",$Q36="Breakfast and dinner",$L36&lt;=DATE(2025,LEFT(RIGHT(AN$1,3),2),LEFT(RIGHT(AN$1,6),2)),$M36&gt;DATE(2025,LEFT(RIGHT(AN$1,3),2),LEFT(RIGHT(AN$1,6),2))),"Yes","No")))</f>
        <v/>
      </c>
      <c r="AO36" t="str">
        <f t="shared" ref="AO36:AO50" si="21">IF(OR($B36="",$B36=0),"",IF(AND($P36="FULL BOARD",$L36&lt;DATE(2025,LEFT(RIGHT(AO$1,3),2),LEFT(RIGHT(AO$1,6),2)),$M36&gt;=DATE(2025,LEFT(RIGHT(AO$1,3),2),LEFT(RIGHT(AO$1,6),2))),"Yes",IF(AND($P36="HALF BOARD",$Q36="Breakfast and lunch",$L36&lt;DATE(2025,LEFT(RIGHT(AO$1,3),2),LEFT(RIGHT(AO$1,6),2)),$M36&gt;=DATE(2025,LEFT(RIGHT(AO$1,3),2),LEFT(RIGHT(AO$1,6),2))),"Yes","No")))</f>
        <v/>
      </c>
      <c r="AP36" t="str">
        <f t="shared" ref="AP36:AP50" si="22">IF(OR($B36="",$B36=0),"",IF(AND($P36="FULL BOARD",$L36&lt;=DATE(2025,LEFT(RIGHT(AP$1,3),2),LEFT(RIGHT(AP$1,6),2)),$M36&gt;DATE(2025,LEFT(RIGHT(AP$1,3),2),LEFT(RIGHT(AP$1,6),2))),"Yes",IF(AND($P36="HALF BOARD",$Q36="Breakfast and dinner",$L36&lt;=DATE(2025,LEFT(RIGHT(AP$1,3),2),LEFT(RIGHT(AP$1,6),2)),$M36&gt;DATE(2025,LEFT(RIGHT(AP$1,3),2),LEFT(RIGHT(AP$1,6),2))),"Yes","No")))</f>
        <v/>
      </c>
      <c r="AQ36" t="str">
        <f t="shared" ref="AQ36:AQ50" si="23">IF(OR($B36="",$B36=0),"",IF(AND($P36="FULL BOARD",$L36&lt;DATE(2025,LEFT(RIGHT(AQ$1,3),2),LEFT(RIGHT(AQ$1,6),2)),$M36&gt;=DATE(2025,LEFT(RIGHT(AQ$1,3),2),LEFT(RIGHT(AQ$1,6),2))),"Yes",IF(AND($P36="HALF BOARD",$Q36="Breakfast and lunch",$L36&lt;DATE(2025,LEFT(RIGHT(AQ$1,3),2),LEFT(RIGHT(AQ$1,6),2)),$M36&gt;=DATE(2025,LEFT(RIGHT(AQ$1,3),2),LEFT(RIGHT(AQ$1,6),2))),"Yes","No")))</f>
        <v/>
      </c>
      <c r="AR36" t="str">
        <f t="shared" ref="AR36:AR50" si="24">IF(OR($B36="",$B36=0),"",IF(AND($P36="FULL BOARD",$L36&lt;=DATE(2025,LEFT(RIGHT(AR$1,3),2),LEFT(RIGHT(AR$1,6),2)),$M36&gt;DATE(2025,LEFT(RIGHT(AR$1,3),2),LEFT(RIGHT(AR$1,6),2))),"Yes",IF(AND($P36="HALF BOARD",$Q36="Breakfast and dinner",$L36&lt;=DATE(2025,LEFT(RIGHT(AR$1,3),2),LEFT(RIGHT(AR$1,6),2)),$M36&gt;DATE(2025,LEFT(RIGHT(AR$1,3),2),LEFT(RIGHT(AR$1,6),2))),"Yes","No")))</f>
        <v/>
      </c>
      <c r="AS36" t="str">
        <f t="shared" ref="AS36:AS50" si="25">IF(OR($B36="",$B36=0),"",IF(OR($R36="2 competition days",$R36="Only Saturday"),"Yes (in the hall)",IF(AND($P36="FULL BOARD",$L36&lt;DATE(2025,LEFT(RIGHT(AS$1,3),2),LEFT(RIGHT(AS$1,6),2)),$M36&gt;=DATE(2025,LEFT(RIGHT(AS$1,3),2),LEFT(RIGHT(AS$1,6),2))),"Yes",IF(AND($P36="HALF BOARD",$Q36="Breakfast and lunch",$L36&lt;DATE(2025,LEFT(RIGHT(AS$1,3),2),LEFT(RIGHT(AS$1,6),2)),$M36&gt;=DATE(2025,LEFT(RIGHT(AS$1,3),2),LEFT(RIGHT(AS$1,6),2))),"Yes","No"))))</f>
        <v/>
      </c>
      <c r="AT36" t="str">
        <f t="shared" ref="AT36:AT50" si="26">IF(OR($B36="",$B36=0),"",IF(AND($P36="FULL BOARD",$L36&lt;=DATE(2025,LEFT(RIGHT(AT$1,3),2),LEFT(RIGHT(AT$1,6),2)),$M36&gt;DATE(2025,LEFT(RIGHT(AT$1,3),2),LEFT(RIGHT(AT$1,6),2))),"Yes",IF(AND($P36="HALF BOARD",$Q36="Breakfast and dinner",$L36&lt;=DATE(2025,LEFT(RIGHT(AT$1,3),2),LEFT(RIGHT(AT$1,6),2)),$M36&gt;DATE(2025,LEFT(RIGHT(AT$1,3),2),LEFT(RIGHT(AT$1,6),2))),"Yes","No")))</f>
        <v/>
      </c>
      <c r="AU36" t="str">
        <f t="shared" ref="AU36:AU50" si="27">IF(OR($B36="",$B36=0),"",IF(OR($R36="2 competition days",$R36="Only Sunday"),"Yes (in the hall)",IF(AND($P36="FULL BOARD",$L36&lt;DATE(2025,LEFT(RIGHT(AU$1,3),2),LEFT(RIGHT(AU$1,6),2)),$M36&gt;=DATE(2025,LEFT(RIGHT(AU$1,3),2),LEFT(RIGHT(AU$1,6),2))),"Yes",IF(AND($P36="HALF BOARD",$Q36="Breakfast and lunch",$L36&lt;DATE(2025,LEFT(RIGHT(AU$1,3),2),LEFT(RIGHT(AU$1,6),2)),$M36&gt;=DATE(2025,LEFT(RIGHT(AU$1,3),2),LEFT(RIGHT(AU$1,6),2))),"Yes","No"))))</f>
        <v/>
      </c>
      <c r="AV36" t="str">
        <f t="shared" ref="AV36:AV50" si="28">IF(OR($B36="",$B36=0),"",IF(AND($P36="FULL BOARD",$L36&lt;=DATE(2025,LEFT(RIGHT(AV$1,3),2),LEFT(RIGHT(AV$1,6),2)),$M36&gt;DATE(2025,LEFT(RIGHT(AV$1,3),2),LEFT(RIGHT(AV$1,6),2))),"Yes",IF(AND($P36="HALF BOARD",$Q36="Breakfast and dinner",$L36&lt;=DATE(2025,LEFT(RIGHT(AV$1,3),2),LEFT(RIGHT(AV$1,6),2)),$M36&gt;DATE(2025,LEFT(RIGHT(AV$1,3),2),LEFT(RIGHT(AV$1,6),2))),"Yes","No")))</f>
        <v/>
      </c>
      <c r="AW36" t="str">
        <f>IF(OR($B36="",$B36=0),"",IF('4 - FORM TC'!M47="Yes","Yes","No"))</f>
        <v/>
      </c>
      <c r="AX36" t="str">
        <f>IF(OR($B36="",$B36=0),"",IF('4 - FORM TC'!N47="Yes","Yes","No"))</f>
        <v/>
      </c>
      <c r="AY36" t="str">
        <f>IF(OR($B36="",$B36=0),"",IF('4 - FORM TC'!P47="Yes","Yes","No"))</f>
        <v/>
      </c>
      <c r="AZ36" t="str">
        <f>IF(OR($B36="",$B36=0),"",IF('4 - FORM TC'!Q47="Yes","Yes","No"))</f>
        <v/>
      </c>
      <c r="BA36" t="str">
        <f>IF(OR($B36="",$B36=0),"",IF('4 - FORM TC'!S47="Yes","Yes","No"))</f>
        <v/>
      </c>
      <c r="BB36" t="str">
        <f>IF(OR($B36="",$B36=0),"",IF('4 - FORM TC'!T47="Yes","Yes","No"))</f>
        <v/>
      </c>
      <c r="BC36" t="str">
        <f>IF(OR($B36="",$B36=0),"",IF('4 - FORM TC'!V47="Yes","Yes","No"))</f>
        <v/>
      </c>
      <c r="BF36" t="str">
        <f>IF('1 - SUMMARY'!$B$12="","",'1 - SUMMARY'!$B$12)</f>
        <v/>
      </c>
      <c r="BG36" t="str">
        <f>IF('1 - SUMMARY'!$C$20="","",'1 - SUMMARY'!$C$20)</f>
        <v/>
      </c>
      <c r="BH36" t="str">
        <f>IF('1 - SUMMARY'!$D$20="","",'1 - SUMMARY'!$D$20)</f>
        <v/>
      </c>
    </row>
    <row r="37" spans="1:60">
      <c r="A37" t="str">
        <f>IF(E37="","",'1 - SUMMARY'!F$10)</f>
        <v/>
      </c>
      <c r="B37" t="str">
        <f t="shared" si="0"/>
        <v/>
      </c>
      <c r="C37" t="str">
        <f>IF('AMOUNT COMP'!D48="","",'AMOUNT COMP'!D48)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t="str">
        <f>IF('2 - FORM GENERAL'!I48="","",'2 - FORM GENERAL'!I48)</f>
        <v/>
      </c>
      <c r="J37" s="8" t="str">
        <f>IF('2 - FORM GENERAL'!J48="","",'2 - FORM GENERAL'!J48)</f>
        <v/>
      </c>
      <c r="K37" t="str">
        <f>IF('2 - FORM GENERAL'!K48="","",'2 - FORM GENERAL'!K48)</f>
        <v/>
      </c>
      <c r="L37" s="8" t="str">
        <f>IF('2 - FORM GENERAL'!L48="","",'2 - FORM GENERAL'!L48)</f>
        <v/>
      </c>
      <c r="M37" s="8" t="str">
        <f>IF('2 - FORM GENERAL'!M48="","",'2 - FORM GENERAL'!M48)</f>
        <v/>
      </c>
      <c r="N37" t="str">
        <f>IF('2 - FORM GENERAL'!N48="","",'2 - FORM GENERAL'!N48)</f>
        <v/>
      </c>
      <c r="O37" t="str">
        <f>IF('3 - FORM COMP'!J48="","",'3 - FORM COMP'!J48)</f>
        <v/>
      </c>
      <c r="P37" t="str">
        <f>IF('3 - FORM COMP'!K48="","",'3 - FORM COMP'!K48)</f>
        <v/>
      </c>
      <c r="Q37" t="str">
        <f>IF('3 - FORM COMP'!L48="","",'3 - FORM COMP'!L48)</f>
        <v/>
      </c>
      <c r="R37" t="str">
        <f>IF('3 - FORM COMP'!M48="","",'3 - FORM COMP'!M48)</f>
        <v/>
      </c>
      <c r="S37" s="8" t="str">
        <f>IF('3 - FORM COMP'!N48="","",'3 - FORM COMP'!N48)</f>
        <v/>
      </c>
      <c r="T37" s="8" t="str">
        <f>IF('3 - FORM COMP'!O48="","",'3 - FORM COMP'!O48)</f>
        <v/>
      </c>
      <c r="U37" s="8" t="str">
        <f>IF('3 - FORM COMP'!P48="","",'3 - FORM COMP'!P48)</f>
        <v/>
      </c>
      <c r="V37" s="8" t="str">
        <f>IF('3 - FORM COMP'!Q48="","",'3 - FORM COMP'!Q48)</f>
        <v/>
      </c>
      <c r="W37" s="8" t="str">
        <f>IF('3 - FORM COMP'!R48="","",'3 - FORM COMP'!R48)</f>
        <v/>
      </c>
      <c r="X37" s="8" t="str">
        <f>IF('3 - FORM COMP'!S48="","",'3 - FORM COMP'!S48)</f>
        <v/>
      </c>
      <c r="Y37" s="8" t="str">
        <f>IF('3 - FORM COMP'!T48="","",'3 - FORM COMP'!T48)</f>
        <v/>
      </c>
      <c r="Z37" t="str">
        <f>IF('3 - FORM COMP'!U48="","",'3 - FORM COMP'!U48)</f>
        <v/>
      </c>
      <c r="AA37" t="str">
        <f>IF('3 - FORM COMP'!V48="","",'3 - FORM COMP'!V48)</f>
        <v/>
      </c>
      <c r="AB37" t="str">
        <f>IF('3 - FORM COMP'!W48="","",'3 - FORM COMP'!W48)</f>
        <v/>
      </c>
      <c r="AC37" t="str">
        <f>IF('4 - FORM TC'!K48="","",'4 - FORM TC'!K48)</f>
        <v/>
      </c>
      <c r="AD37" t="str">
        <f>IF('4 - FORM TC'!L48="","",'4 - FORM TC'!L48)</f>
        <v/>
      </c>
      <c r="AE37" t="str">
        <f>IF('4 - FORM TC'!O48="","",'4 - FORM TC'!O48)</f>
        <v/>
      </c>
      <c r="AF37" t="str">
        <f>IF('4 - FORM TC'!R48="","",'4 - FORM TC'!R48)</f>
        <v/>
      </c>
      <c r="AG37" t="str">
        <f>IF('4 - FORM TC'!U48="","",'4 - FORM TC'!U48)</f>
        <v/>
      </c>
      <c r="AH37" t="str">
        <f>IF('4 - FORM TC'!W48="","",'4 - FORM TC'!W48)</f>
        <v/>
      </c>
      <c r="AI37" t="str">
        <f t="shared" si="15"/>
        <v/>
      </c>
      <c r="AJ37" t="str">
        <f t="shared" si="16"/>
        <v/>
      </c>
      <c r="AK37" t="str">
        <f t="shared" si="17"/>
        <v/>
      </c>
      <c r="AL37" t="str">
        <f t="shared" si="18"/>
        <v/>
      </c>
      <c r="AM37" t="str">
        <f t="shared" si="19"/>
        <v/>
      </c>
      <c r="AN37" t="str">
        <f t="shared" si="20"/>
        <v/>
      </c>
      <c r="AO37" t="str">
        <f t="shared" si="21"/>
        <v/>
      </c>
      <c r="AP37" t="str">
        <f t="shared" si="22"/>
        <v/>
      </c>
      <c r="AQ37" t="str">
        <f t="shared" si="23"/>
        <v/>
      </c>
      <c r="AR37" t="str">
        <f t="shared" si="24"/>
        <v/>
      </c>
      <c r="AS37" t="str">
        <f t="shared" si="25"/>
        <v/>
      </c>
      <c r="AT37" t="str">
        <f t="shared" si="26"/>
        <v/>
      </c>
      <c r="AU37" t="str">
        <f t="shared" si="27"/>
        <v/>
      </c>
      <c r="AV37" t="str">
        <f t="shared" si="28"/>
        <v/>
      </c>
      <c r="AW37" t="str">
        <f>IF(OR($B37="",$B37=0),"",IF('4 - FORM TC'!M48="Yes","Yes","No"))</f>
        <v/>
      </c>
      <c r="AX37" t="str">
        <f>IF(OR($B37="",$B37=0),"",IF('4 - FORM TC'!N48="Yes","Yes","No"))</f>
        <v/>
      </c>
      <c r="AY37" t="str">
        <f>IF(OR($B37="",$B37=0),"",IF('4 - FORM TC'!P48="Yes","Yes","No"))</f>
        <v/>
      </c>
      <c r="AZ37" t="str">
        <f>IF(OR($B37="",$B37=0),"",IF('4 - FORM TC'!Q48="Yes","Yes","No"))</f>
        <v/>
      </c>
      <c r="BA37" t="str">
        <f>IF(OR($B37="",$B37=0),"",IF('4 - FORM TC'!S48="Yes","Yes","No"))</f>
        <v/>
      </c>
      <c r="BB37" t="str">
        <f>IF(OR($B37="",$B37=0),"",IF('4 - FORM TC'!T48="Yes","Yes","No"))</f>
        <v/>
      </c>
      <c r="BC37" t="str">
        <f>IF(OR($B37="",$B37=0),"",IF('4 - FORM TC'!V48="Yes","Yes","No"))</f>
        <v/>
      </c>
      <c r="BF37" t="str">
        <f>IF('1 - SUMMARY'!$B$12="","",'1 - SUMMARY'!$B$12)</f>
        <v/>
      </c>
      <c r="BG37" t="str">
        <f>IF('1 - SUMMARY'!$C$20="","",'1 - SUMMARY'!$C$20)</f>
        <v/>
      </c>
      <c r="BH37" t="str">
        <f>IF('1 - SUMMARY'!$D$20="","",'1 - SUMMARY'!$D$20)</f>
        <v/>
      </c>
    </row>
    <row r="38" spans="1:60">
      <c r="A38" t="str">
        <f>IF(E38="","",'1 - SUMMARY'!F$10)</f>
        <v/>
      </c>
      <c r="B38" t="str">
        <f t="shared" si="0"/>
        <v/>
      </c>
      <c r="C38" t="str">
        <f>IF('AMOUNT COMP'!D49="","",'AMOUNT COMP'!D49)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t="str">
        <f>IF('2 - FORM GENERAL'!I49="","",'2 - FORM GENERAL'!I49)</f>
        <v/>
      </c>
      <c r="J38" s="8" t="str">
        <f>IF('2 - FORM GENERAL'!J49="","",'2 - FORM GENERAL'!J49)</f>
        <v/>
      </c>
      <c r="K38" t="str">
        <f>IF('2 - FORM GENERAL'!K49="","",'2 - FORM GENERAL'!K49)</f>
        <v/>
      </c>
      <c r="L38" s="8" t="str">
        <f>IF('2 - FORM GENERAL'!L49="","",'2 - FORM GENERAL'!L49)</f>
        <v/>
      </c>
      <c r="M38" s="8" t="str">
        <f>IF('2 - FORM GENERAL'!M49="","",'2 - FORM GENERAL'!M49)</f>
        <v/>
      </c>
      <c r="N38" t="str">
        <f>IF('2 - FORM GENERAL'!N49="","",'2 - FORM GENERAL'!N49)</f>
        <v/>
      </c>
      <c r="O38" t="str">
        <f>IF('3 - FORM COMP'!J49="","",'3 - FORM COMP'!J49)</f>
        <v/>
      </c>
      <c r="P38" t="str">
        <f>IF('3 - FORM COMP'!K49="","",'3 - FORM COMP'!K49)</f>
        <v/>
      </c>
      <c r="Q38" t="str">
        <f>IF('3 - FORM COMP'!L49="","",'3 - FORM COMP'!L49)</f>
        <v/>
      </c>
      <c r="R38" t="str">
        <f>IF('3 - FORM COMP'!M49="","",'3 - FORM COMP'!M49)</f>
        <v/>
      </c>
      <c r="S38" s="8" t="str">
        <f>IF('3 - FORM COMP'!N49="","",'3 - FORM COMP'!N49)</f>
        <v/>
      </c>
      <c r="T38" s="8" t="str">
        <f>IF('3 - FORM COMP'!O49="","",'3 - FORM COMP'!O49)</f>
        <v/>
      </c>
      <c r="U38" s="8" t="str">
        <f>IF('3 - FORM COMP'!P49="","",'3 - FORM COMP'!P49)</f>
        <v/>
      </c>
      <c r="V38" s="8" t="str">
        <f>IF('3 - FORM COMP'!Q49="","",'3 - FORM COMP'!Q49)</f>
        <v/>
      </c>
      <c r="W38" s="8" t="str">
        <f>IF('3 - FORM COMP'!R49="","",'3 - FORM COMP'!R49)</f>
        <v/>
      </c>
      <c r="X38" s="8" t="str">
        <f>IF('3 - FORM COMP'!S49="","",'3 - FORM COMP'!S49)</f>
        <v/>
      </c>
      <c r="Y38" s="8" t="str">
        <f>IF('3 - FORM COMP'!T49="","",'3 - FORM COMP'!T49)</f>
        <v/>
      </c>
      <c r="Z38" t="str">
        <f>IF('3 - FORM COMP'!U49="","",'3 - FORM COMP'!U49)</f>
        <v/>
      </c>
      <c r="AA38" t="str">
        <f>IF('3 - FORM COMP'!V49="","",'3 - FORM COMP'!V49)</f>
        <v/>
      </c>
      <c r="AB38" t="str">
        <f>IF('3 - FORM COMP'!W49="","",'3 - FORM COMP'!W49)</f>
        <v/>
      </c>
      <c r="AC38" t="str">
        <f>IF('4 - FORM TC'!K49="","",'4 - FORM TC'!K49)</f>
        <v/>
      </c>
      <c r="AD38" t="str">
        <f>IF('4 - FORM TC'!L49="","",'4 - FORM TC'!L49)</f>
        <v/>
      </c>
      <c r="AE38" t="str">
        <f>IF('4 - FORM TC'!O49="","",'4 - FORM TC'!O49)</f>
        <v/>
      </c>
      <c r="AF38" t="str">
        <f>IF('4 - FORM TC'!R49="","",'4 - FORM TC'!R49)</f>
        <v/>
      </c>
      <c r="AG38" t="str">
        <f>IF('4 - FORM TC'!U49="","",'4 - FORM TC'!U49)</f>
        <v/>
      </c>
      <c r="AH38" t="str">
        <f>IF('4 - FORM TC'!W49="","",'4 - FORM TC'!W49)</f>
        <v/>
      </c>
      <c r="AI38" t="str">
        <f t="shared" si="15"/>
        <v/>
      </c>
      <c r="AJ38" t="str">
        <f t="shared" si="16"/>
        <v/>
      </c>
      <c r="AK38" t="str">
        <f t="shared" si="17"/>
        <v/>
      </c>
      <c r="AL38" t="str">
        <f t="shared" si="18"/>
        <v/>
      </c>
      <c r="AM38" t="str">
        <f t="shared" si="19"/>
        <v/>
      </c>
      <c r="AN38" t="str">
        <f t="shared" si="20"/>
        <v/>
      </c>
      <c r="AO38" t="str">
        <f t="shared" si="21"/>
        <v/>
      </c>
      <c r="AP38" t="str">
        <f t="shared" si="22"/>
        <v/>
      </c>
      <c r="AQ38" t="str">
        <f t="shared" si="23"/>
        <v/>
      </c>
      <c r="AR38" t="str">
        <f t="shared" si="24"/>
        <v/>
      </c>
      <c r="AS38" t="str">
        <f t="shared" si="25"/>
        <v/>
      </c>
      <c r="AT38" t="str">
        <f t="shared" si="26"/>
        <v/>
      </c>
      <c r="AU38" t="str">
        <f t="shared" si="27"/>
        <v/>
      </c>
      <c r="AV38" t="str">
        <f t="shared" si="28"/>
        <v/>
      </c>
      <c r="AW38" t="str">
        <f>IF(OR($B38="",$B38=0),"",IF('4 - FORM TC'!M49="Yes","Yes","No"))</f>
        <v/>
      </c>
      <c r="AX38" t="str">
        <f>IF(OR($B38="",$B38=0),"",IF('4 - FORM TC'!N49="Yes","Yes","No"))</f>
        <v/>
      </c>
      <c r="AY38" t="str">
        <f>IF(OR($B38="",$B38=0),"",IF('4 - FORM TC'!P49="Yes","Yes","No"))</f>
        <v/>
      </c>
      <c r="AZ38" t="str">
        <f>IF(OR($B38="",$B38=0),"",IF('4 - FORM TC'!Q49="Yes","Yes","No"))</f>
        <v/>
      </c>
      <c r="BA38" t="str">
        <f>IF(OR($B38="",$B38=0),"",IF('4 - FORM TC'!S49="Yes","Yes","No"))</f>
        <v/>
      </c>
      <c r="BB38" t="str">
        <f>IF(OR($B38="",$B38=0),"",IF('4 - FORM TC'!T49="Yes","Yes","No"))</f>
        <v/>
      </c>
      <c r="BC38" t="str">
        <f>IF(OR($B38="",$B38=0),"",IF('4 - FORM TC'!V49="Yes","Yes","No"))</f>
        <v/>
      </c>
      <c r="BF38" t="str">
        <f>IF('1 - SUMMARY'!$B$12="","",'1 - SUMMARY'!$B$12)</f>
        <v/>
      </c>
      <c r="BG38" t="str">
        <f>IF('1 - SUMMARY'!$C$20="","",'1 - SUMMARY'!$C$20)</f>
        <v/>
      </c>
      <c r="BH38" t="str">
        <f>IF('1 - SUMMARY'!$D$20="","",'1 - SUMMARY'!$D$20)</f>
        <v/>
      </c>
    </row>
    <row r="39" spans="1:60">
      <c r="A39" t="str">
        <f>IF(E39="","",'1 - SUMMARY'!F$10)</f>
        <v/>
      </c>
      <c r="B39" t="str">
        <f t="shared" si="0"/>
        <v/>
      </c>
      <c r="C39" t="str">
        <f>IF('AMOUNT COMP'!D50="","",'AMOUNT COMP'!D50)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t="str">
        <f>IF('2 - FORM GENERAL'!I50="","",'2 - FORM GENERAL'!I50)</f>
        <v/>
      </c>
      <c r="J39" s="8" t="str">
        <f>IF('2 - FORM GENERAL'!J50="","",'2 - FORM GENERAL'!J50)</f>
        <v/>
      </c>
      <c r="K39" t="str">
        <f>IF('2 - FORM GENERAL'!K50="","",'2 - FORM GENERAL'!K50)</f>
        <v/>
      </c>
      <c r="L39" s="8" t="str">
        <f>IF('2 - FORM GENERAL'!L50="","",'2 - FORM GENERAL'!L50)</f>
        <v/>
      </c>
      <c r="M39" s="8" t="str">
        <f>IF('2 - FORM GENERAL'!M50="","",'2 - FORM GENERAL'!M50)</f>
        <v/>
      </c>
      <c r="N39" t="str">
        <f>IF('2 - FORM GENERAL'!N50="","",'2 - FORM GENERAL'!N50)</f>
        <v/>
      </c>
      <c r="O39" t="str">
        <f>IF('3 - FORM COMP'!J50="","",'3 - FORM COMP'!J50)</f>
        <v/>
      </c>
      <c r="P39" t="str">
        <f>IF('3 - FORM COMP'!K50="","",'3 - FORM COMP'!K50)</f>
        <v/>
      </c>
      <c r="Q39" t="str">
        <f>IF('3 - FORM COMP'!L50="","",'3 - FORM COMP'!L50)</f>
        <v/>
      </c>
      <c r="R39" t="str">
        <f>IF('3 - FORM COMP'!M50="","",'3 - FORM COMP'!M50)</f>
        <v/>
      </c>
      <c r="S39" s="8" t="str">
        <f>IF('3 - FORM COMP'!N50="","",'3 - FORM COMP'!N50)</f>
        <v/>
      </c>
      <c r="T39" s="8" t="str">
        <f>IF('3 - FORM COMP'!O50="","",'3 - FORM COMP'!O50)</f>
        <v/>
      </c>
      <c r="U39" s="8" t="str">
        <f>IF('3 - FORM COMP'!P50="","",'3 - FORM COMP'!P50)</f>
        <v/>
      </c>
      <c r="V39" s="8" t="str">
        <f>IF('3 - FORM COMP'!Q50="","",'3 - FORM COMP'!Q50)</f>
        <v/>
      </c>
      <c r="W39" s="8" t="str">
        <f>IF('3 - FORM COMP'!R50="","",'3 - FORM COMP'!R50)</f>
        <v/>
      </c>
      <c r="X39" s="8" t="str">
        <f>IF('3 - FORM COMP'!S50="","",'3 - FORM COMP'!S50)</f>
        <v/>
      </c>
      <c r="Y39" s="8" t="str">
        <f>IF('3 - FORM COMP'!T50="","",'3 - FORM COMP'!T50)</f>
        <v/>
      </c>
      <c r="Z39" t="str">
        <f>IF('3 - FORM COMP'!U50="","",'3 - FORM COMP'!U50)</f>
        <v/>
      </c>
      <c r="AA39" t="str">
        <f>IF('3 - FORM COMP'!V50="","",'3 - FORM COMP'!V50)</f>
        <v/>
      </c>
      <c r="AB39" t="str">
        <f>IF('3 - FORM COMP'!W50="","",'3 - FORM COMP'!W50)</f>
        <v/>
      </c>
      <c r="AC39" t="str">
        <f>IF('4 - FORM TC'!K50="","",'4 - FORM TC'!K50)</f>
        <v/>
      </c>
      <c r="AD39" t="str">
        <f>IF('4 - FORM TC'!L50="","",'4 - FORM TC'!L50)</f>
        <v/>
      </c>
      <c r="AE39" t="str">
        <f>IF('4 - FORM TC'!O50="","",'4 - FORM TC'!O50)</f>
        <v/>
      </c>
      <c r="AF39" t="str">
        <f>IF('4 - FORM TC'!R50="","",'4 - FORM TC'!R50)</f>
        <v/>
      </c>
      <c r="AG39" t="str">
        <f>IF('4 - FORM TC'!U50="","",'4 - FORM TC'!U50)</f>
        <v/>
      </c>
      <c r="AH39" t="str">
        <f>IF('4 - FORM TC'!W50="","",'4 - FORM TC'!W50)</f>
        <v/>
      </c>
      <c r="AI39" t="str">
        <f t="shared" si="15"/>
        <v/>
      </c>
      <c r="AJ39" t="str">
        <f t="shared" si="16"/>
        <v/>
      </c>
      <c r="AK39" t="str">
        <f t="shared" si="17"/>
        <v/>
      </c>
      <c r="AL39" t="str">
        <f t="shared" si="18"/>
        <v/>
      </c>
      <c r="AM39" t="str">
        <f t="shared" si="19"/>
        <v/>
      </c>
      <c r="AN39" t="str">
        <f t="shared" si="20"/>
        <v/>
      </c>
      <c r="AO39" t="str">
        <f t="shared" si="21"/>
        <v/>
      </c>
      <c r="AP39" t="str">
        <f t="shared" si="22"/>
        <v/>
      </c>
      <c r="AQ39" t="str">
        <f t="shared" si="23"/>
        <v/>
      </c>
      <c r="AR39" t="str">
        <f t="shared" si="24"/>
        <v/>
      </c>
      <c r="AS39" t="str">
        <f t="shared" si="25"/>
        <v/>
      </c>
      <c r="AT39" t="str">
        <f t="shared" si="26"/>
        <v/>
      </c>
      <c r="AU39" t="str">
        <f t="shared" si="27"/>
        <v/>
      </c>
      <c r="AV39" t="str">
        <f t="shared" si="28"/>
        <v/>
      </c>
      <c r="AW39" t="str">
        <f>IF(OR($B39="",$B39=0),"",IF('4 - FORM TC'!M50="Yes","Yes","No"))</f>
        <v/>
      </c>
      <c r="AX39" t="str">
        <f>IF(OR($B39="",$B39=0),"",IF('4 - FORM TC'!N50="Yes","Yes","No"))</f>
        <v/>
      </c>
      <c r="AY39" t="str">
        <f>IF(OR($B39="",$B39=0),"",IF('4 - FORM TC'!P50="Yes","Yes","No"))</f>
        <v/>
      </c>
      <c r="AZ39" t="str">
        <f>IF(OR($B39="",$B39=0),"",IF('4 - FORM TC'!Q50="Yes","Yes","No"))</f>
        <v/>
      </c>
      <c r="BA39" t="str">
        <f>IF(OR($B39="",$B39=0),"",IF('4 - FORM TC'!S50="Yes","Yes","No"))</f>
        <v/>
      </c>
      <c r="BB39" t="str">
        <f>IF(OR($B39="",$B39=0),"",IF('4 - FORM TC'!T50="Yes","Yes","No"))</f>
        <v/>
      </c>
      <c r="BC39" t="str">
        <f>IF(OR($B39="",$B39=0),"",IF('4 - FORM TC'!V50="Yes","Yes","No"))</f>
        <v/>
      </c>
      <c r="BF39" t="str">
        <f>IF('1 - SUMMARY'!$B$12="","",'1 - SUMMARY'!$B$12)</f>
        <v/>
      </c>
      <c r="BG39" t="str">
        <f>IF('1 - SUMMARY'!$C$20="","",'1 - SUMMARY'!$C$20)</f>
        <v/>
      </c>
      <c r="BH39" t="str">
        <f>IF('1 - SUMMARY'!$D$20="","",'1 - SUMMARY'!$D$20)</f>
        <v/>
      </c>
    </row>
    <row r="40" spans="1:60">
      <c r="A40" t="str">
        <f>IF(E40="","",'1 - SUMMARY'!F$10)</f>
        <v/>
      </c>
      <c r="B40" t="str">
        <f t="shared" si="0"/>
        <v/>
      </c>
      <c r="C40" t="str">
        <f>IF('AMOUNT COMP'!D51="","",'AMOUNT COMP'!D51)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t="str">
        <f>IF('2 - FORM GENERAL'!I51="","",'2 - FORM GENERAL'!I51)</f>
        <v/>
      </c>
      <c r="J40" s="8" t="str">
        <f>IF('2 - FORM GENERAL'!J51="","",'2 - FORM GENERAL'!J51)</f>
        <v/>
      </c>
      <c r="K40" t="str">
        <f>IF('2 - FORM GENERAL'!K51="","",'2 - FORM GENERAL'!K51)</f>
        <v/>
      </c>
      <c r="L40" s="8" t="str">
        <f>IF('2 - FORM GENERAL'!L51="","",'2 - FORM GENERAL'!L51)</f>
        <v/>
      </c>
      <c r="M40" s="8" t="str">
        <f>IF('2 - FORM GENERAL'!M51="","",'2 - FORM GENERAL'!M51)</f>
        <v/>
      </c>
      <c r="N40" t="str">
        <f>IF('2 - FORM GENERAL'!N51="","",'2 - FORM GENERAL'!N51)</f>
        <v/>
      </c>
      <c r="O40" t="str">
        <f>IF('3 - FORM COMP'!J51="","",'3 - FORM COMP'!J51)</f>
        <v/>
      </c>
      <c r="P40" t="str">
        <f>IF('3 - FORM COMP'!K51="","",'3 - FORM COMP'!K51)</f>
        <v/>
      </c>
      <c r="Q40" t="str">
        <f>IF('3 - FORM COMP'!L51="","",'3 - FORM COMP'!L51)</f>
        <v/>
      </c>
      <c r="R40" t="str">
        <f>IF('3 - FORM COMP'!M51="","",'3 - FORM COMP'!M51)</f>
        <v/>
      </c>
      <c r="S40" s="8" t="str">
        <f>IF('3 - FORM COMP'!N51="","",'3 - FORM COMP'!N51)</f>
        <v/>
      </c>
      <c r="T40" s="8" t="str">
        <f>IF('3 - FORM COMP'!O51="","",'3 - FORM COMP'!O51)</f>
        <v/>
      </c>
      <c r="U40" s="8" t="str">
        <f>IF('3 - FORM COMP'!P51="","",'3 - FORM COMP'!P51)</f>
        <v/>
      </c>
      <c r="V40" s="8" t="str">
        <f>IF('3 - FORM COMP'!Q51="","",'3 - FORM COMP'!Q51)</f>
        <v/>
      </c>
      <c r="W40" s="8" t="str">
        <f>IF('3 - FORM COMP'!R51="","",'3 - FORM COMP'!R51)</f>
        <v/>
      </c>
      <c r="X40" s="8" t="str">
        <f>IF('3 - FORM COMP'!S51="","",'3 - FORM COMP'!S51)</f>
        <v/>
      </c>
      <c r="Y40" s="8" t="str">
        <f>IF('3 - FORM COMP'!T51="","",'3 - FORM COMP'!T51)</f>
        <v/>
      </c>
      <c r="Z40" t="str">
        <f>IF('3 - FORM COMP'!U51="","",'3 - FORM COMP'!U51)</f>
        <v/>
      </c>
      <c r="AA40" t="str">
        <f>IF('3 - FORM COMP'!V51="","",'3 - FORM COMP'!V51)</f>
        <v/>
      </c>
      <c r="AB40" t="str">
        <f>IF('3 - FORM COMP'!W51="","",'3 - FORM COMP'!W51)</f>
        <v/>
      </c>
      <c r="AC40" t="str">
        <f>IF('4 - FORM TC'!K51="","",'4 - FORM TC'!K51)</f>
        <v/>
      </c>
      <c r="AD40" t="str">
        <f>IF('4 - FORM TC'!L51="","",'4 - FORM TC'!L51)</f>
        <v/>
      </c>
      <c r="AE40" t="str">
        <f>IF('4 - FORM TC'!O51="","",'4 - FORM TC'!O51)</f>
        <v/>
      </c>
      <c r="AF40" t="str">
        <f>IF('4 - FORM TC'!R51="","",'4 - FORM TC'!R51)</f>
        <v/>
      </c>
      <c r="AG40" t="str">
        <f>IF('4 - FORM TC'!U51="","",'4 - FORM TC'!U51)</f>
        <v/>
      </c>
      <c r="AH40" t="str">
        <f>IF('4 - FORM TC'!W51="","",'4 - FORM TC'!W51)</f>
        <v/>
      </c>
      <c r="AI40" t="str">
        <f t="shared" si="15"/>
        <v/>
      </c>
      <c r="AJ40" t="str">
        <f t="shared" si="16"/>
        <v/>
      </c>
      <c r="AK40" t="str">
        <f t="shared" si="17"/>
        <v/>
      </c>
      <c r="AL40" t="str">
        <f t="shared" si="18"/>
        <v/>
      </c>
      <c r="AM40" t="str">
        <f t="shared" si="19"/>
        <v/>
      </c>
      <c r="AN40" t="str">
        <f t="shared" si="20"/>
        <v/>
      </c>
      <c r="AO40" t="str">
        <f t="shared" si="21"/>
        <v/>
      </c>
      <c r="AP40" t="str">
        <f t="shared" si="22"/>
        <v/>
      </c>
      <c r="AQ40" t="str">
        <f t="shared" si="23"/>
        <v/>
      </c>
      <c r="AR40" t="str">
        <f t="shared" si="24"/>
        <v/>
      </c>
      <c r="AS40" t="str">
        <f t="shared" si="25"/>
        <v/>
      </c>
      <c r="AT40" t="str">
        <f t="shared" si="26"/>
        <v/>
      </c>
      <c r="AU40" t="str">
        <f t="shared" si="27"/>
        <v/>
      </c>
      <c r="AV40" t="str">
        <f t="shared" si="28"/>
        <v/>
      </c>
      <c r="AW40" t="str">
        <f>IF(OR($B40="",$B40=0),"",IF('4 - FORM TC'!M51="Yes","Yes","No"))</f>
        <v/>
      </c>
      <c r="AX40" t="str">
        <f>IF(OR($B40="",$B40=0),"",IF('4 - FORM TC'!N51="Yes","Yes","No"))</f>
        <v/>
      </c>
      <c r="AY40" t="str">
        <f>IF(OR($B40="",$B40=0),"",IF('4 - FORM TC'!P51="Yes","Yes","No"))</f>
        <v/>
      </c>
      <c r="AZ40" t="str">
        <f>IF(OR($B40="",$B40=0),"",IF('4 - FORM TC'!Q51="Yes","Yes","No"))</f>
        <v/>
      </c>
      <c r="BA40" t="str">
        <f>IF(OR($B40="",$B40=0),"",IF('4 - FORM TC'!S51="Yes","Yes","No"))</f>
        <v/>
      </c>
      <c r="BB40" t="str">
        <f>IF(OR($B40="",$B40=0),"",IF('4 - FORM TC'!T51="Yes","Yes","No"))</f>
        <v/>
      </c>
      <c r="BC40" t="str">
        <f>IF(OR($B40="",$B40=0),"",IF('4 - FORM TC'!V51="Yes","Yes","No"))</f>
        <v/>
      </c>
      <c r="BF40" t="str">
        <f>IF('1 - SUMMARY'!$B$12="","",'1 - SUMMARY'!$B$12)</f>
        <v/>
      </c>
      <c r="BG40" t="str">
        <f>IF('1 - SUMMARY'!$C$20="","",'1 - SUMMARY'!$C$20)</f>
        <v/>
      </c>
      <c r="BH40" t="str">
        <f>IF('1 - SUMMARY'!$D$20="","",'1 - SUMMARY'!$D$20)</f>
        <v/>
      </c>
    </row>
    <row r="41" spans="1:60">
      <c r="A41" t="str">
        <f>IF(E41="","",'1 - SUMMARY'!F$10)</f>
        <v/>
      </c>
      <c r="B41" t="str">
        <f t="shared" si="0"/>
        <v/>
      </c>
      <c r="C41" t="str">
        <f>IF('AMOUNT COMP'!D52="","",'AMOUNT COMP'!D52)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t="str">
        <f>IF('2 - FORM GENERAL'!I52="","",'2 - FORM GENERAL'!I52)</f>
        <v/>
      </c>
      <c r="J41" s="8" t="str">
        <f>IF('2 - FORM GENERAL'!J52="","",'2 - FORM GENERAL'!J52)</f>
        <v/>
      </c>
      <c r="K41" t="str">
        <f>IF('2 - FORM GENERAL'!K52="","",'2 - FORM GENERAL'!K52)</f>
        <v/>
      </c>
      <c r="L41" s="8" t="str">
        <f>IF('2 - FORM GENERAL'!L52="","",'2 - FORM GENERAL'!L52)</f>
        <v/>
      </c>
      <c r="M41" s="8" t="str">
        <f>IF('2 - FORM GENERAL'!M52="","",'2 - FORM GENERAL'!M52)</f>
        <v/>
      </c>
      <c r="N41" t="str">
        <f>IF('2 - FORM GENERAL'!N52="","",'2 - FORM GENERAL'!N52)</f>
        <v/>
      </c>
      <c r="O41" t="str">
        <f>IF('3 - FORM COMP'!J52="","",'3 - FORM COMP'!J52)</f>
        <v/>
      </c>
      <c r="P41" t="str">
        <f>IF('3 - FORM COMP'!K52="","",'3 - FORM COMP'!K52)</f>
        <v/>
      </c>
      <c r="Q41" t="str">
        <f>IF('3 - FORM COMP'!L52="","",'3 - FORM COMP'!L52)</f>
        <v/>
      </c>
      <c r="R41" t="str">
        <f>IF('3 - FORM COMP'!M52="","",'3 - FORM COMP'!M52)</f>
        <v/>
      </c>
      <c r="S41" s="8" t="str">
        <f>IF('3 - FORM COMP'!N52="","",'3 - FORM COMP'!N52)</f>
        <v/>
      </c>
      <c r="T41" s="8" t="str">
        <f>IF('3 - FORM COMP'!O52="","",'3 - FORM COMP'!O52)</f>
        <v/>
      </c>
      <c r="U41" s="8" t="str">
        <f>IF('3 - FORM COMP'!P52="","",'3 - FORM COMP'!P52)</f>
        <v/>
      </c>
      <c r="V41" s="8" t="str">
        <f>IF('3 - FORM COMP'!Q52="","",'3 - FORM COMP'!Q52)</f>
        <v/>
      </c>
      <c r="W41" s="8" t="str">
        <f>IF('3 - FORM COMP'!R52="","",'3 - FORM COMP'!R52)</f>
        <v/>
      </c>
      <c r="X41" s="8" t="str">
        <f>IF('3 - FORM COMP'!S52="","",'3 - FORM COMP'!S52)</f>
        <v/>
      </c>
      <c r="Y41" s="8" t="str">
        <f>IF('3 - FORM COMP'!T52="","",'3 - FORM COMP'!T52)</f>
        <v/>
      </c>
      <c r="Z41" t="str">
        <f>IF('3 - FORM COMP'!U52="","",'3 - FORM COMP'!U52)</f>
        <v/>
      </c>
      <c r="AA41" t="str">
        <f>IF('3 - FORM COMP'!V52="","",'3 - FORM COMP'!V52)</f>
        <v/>
      </c>
      <c r="AB41" t="str">
        <f>IF('3 - FORM COMP'!W52="","",'3 - FORM COMP'!W52)</f>
        <v/>
      </c>
      <c r="AC41" t="str">
        <f>IF('4 - FORM TC'!K52="","",'4 - FORM TC'!K52)</f>
        <v/>
      </c>
      <c r="AD41" t="str">
        <f>IF('4 - FORM TC'!L52="","",'4 - FORM TC'!L52)</f>
        <v/>
      </c>
      <c r="AE41" t="str">
        <f>IF('4 - FORM TC'!O52="","",'4 - FORM TC'!O52)</f>
        <v/>
      </c>
      <c r="AF41" t="str">
        <f>IF('4 - FORM TC'!R52="","",'4 - FORM TC'!R52)</f>
        <v/>
      </c>
      <c r="AG41" t="str">
        <f>IF('4 - FORM TC'!U52="","",'4 - FORM TC'!U52)</f>
        <v/>
      </c>
      <c r="AH41" t="str">
        <f>IF('4 - FORM TC'!W52="","",'4 - FORM TC'!W52)</f>
        <v/>
      </c>
      <c r="AI41" t="str">
        <f t="shared" si="15"/>
        <v/>
      </c>
      <c r="AJ41" t="str">
        <f t="shared" si="16"/>
        <v/>
      </c>
      <c r="AK41" t="str">
        <f t="shared" si="17"/>
        <v/>
      </c>
      <c r="AL41" t="str">
        <f t="shared" si="18"/>
        <v/>
      </c>
      <c r="AM41" t="str">
        <f t="shared" si="19"/>
        <v/>
      </c>
      <c r="AN41" t="str">
        <f t="shared" si="20"/>
        <v/>
      </c>
      <c r="AO41" t="str">
        <f t="shared" si="21"/>
        <v/>
      </c>
      <c r="AP41" t="str">
        <f t="shared" si="22"/>
        <v/>
      </c>
      <c r="AQ41" t="str">
        <f t="shared" si="23"/>
        <v/>
      </c>
      <c r="AR41" t="str">
        <f t="shared" si="24"/>
        <v/>
      </c>
      <c r="AS41" t="str">
        <f t="shared" si="25"/>
        <v/>
      </c>
      <c r="AT41" t="str">
        <f t="shared" si="26"/>
        <v/>
      </c>
      <c r="AU41" t="str">
        <f t="shared" si="27"/>
        <v/>
      </c>
      <c r="AV41" t="str">
        <f t="shared" si="28"/>
        <v/>
      </c>
      <c r="AW41" t="str">
        <f>IF(OR($B41="",$B41=0),"",IF('4 - FORM TC'!M52="Yes","Yes","No"))</f>
        <v/>
      </c>
      <c r="AX41" t="str">
        <f>IF(OR($B41="",$B41=0),"",IF('4 - FORM TC'!N52="Yes","Yes","No"))</f>
        <v/>
      </c>
      <c r="AY41" t="str">
        <f>IF(OR($B41="",$B41=0),"",IF('4 - FORM TC'!P52="Yes","Yes","No"))</f>
        <v/>
      </c>
      <c r="AZ41" t="str">
        <f>IF(OR($B41="",$B41=0),"",IF('4 - FORM TC'!Q52="Yes","Yes","No"))</f>
        <v/>
      </c>
      <c r="BA41" t="str">
        <f>IF(OR($B41="",$B41=0),"",IF('4 - FORM TC'!S52="Yes","Yes","No"))</f>
        <v/>
      </c>
      <c r="BB41" t="str">
        <f>IF(OR($B41="",$B41=0),"",IF('4 - FORM TC'!T52="Yes","Yes","No"))</f>
        <v/>
      </c>
      <c r="BC41" t="str">
        <f>IF(OR($B41="",$B41=0),"",IF('4 - FORM TC'!V52="Yes","Yes","No"))</f>
        <v/>
      </c>
      <c r="BF41" t="str">
        <f>IF('1 - SUMMARY'!$B$12="","",'1 - SUMMARY'!$B$12)</f>
        <v/>
      </c>
      <c r="BG41" t="str">
        <f>IF('1 - SUMMARY'!$C$20="","",'1 - SUMMARY'!$C$20)</f>
        <v/>
      </c>
      <c r="BH41" t="str">
        <f>IF('1 - SUMMARY'!$D$20="","",'1 - SUMMARY'!$D$20)</f>
        <v/>
      </c>
    </row>
    <row r="42" spans="1:60">
      <c r="A42" t="str">
        <f>IF(E42="","",'1 - SUMMARY'!F$10)</f>
        <v/>
      </c>
      <c r="B42" t="str">
        <f t="shared" si="0"/>
        <v/>
      </c>
      <c r="C42" t="str">
        <f>IF('AMOUNT COMP'!D53="","",'AMOUNT COMP'!D53)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t="str">
        <f>IF('2 - FORM GENERAL'!I53="","",'2 - FORM GENERAL'!I53)</f>
        <v/>
      </c>
      <c r="J42" s="8" t="str">
        <f>IF('2 - FORM GENERAL'!J53="","",'2 - FORM GENERAL'!J53)</f>
        <v/>
      </c>
      <c r="K42" t="str">
        <f>IF('2 - FORM GENERAL'!K53="","",'2 - FORM GENERAL'!K53)</f>
        <v/>
      </c>
      <c r="L42" s="8" t="str">
        <f>IF('2 - FORM GENERAL'!L53="","",'2 - FORM GENERAL'!L53)</f>
        <v/>
      </c>
      <c r="M42" s="8" t="str">
        <f>IF('2 - FORM GENERAL'!M53="","",'2 - FORM GENERAL'!M53)</f>
        <v/>
      </c>
      <c r="N42" t="str">
        <f>IF('2 - FORM GENERAL'!N53="","",'2 - FORM GENERAL'!N53)</f>
        <v/>
      </c>
      <c r="O42" t="str">
        <f>IF('3 - FORM COMP'!J53="","",'3 - FORM COMP'!J53)</f>
        <v/>
      </c>
      <c r="P42" t="str">
        <f>IF('3 - FORM COMP'!K53="","",'3 - FORM COMP'!K53)</f>
        <v/>
      </c>
      <c r="Q42" t="str">
        <f>IF('3 - FORM COMP'!L53="","",'3 - FORM COMP'!L53)</f>
        <v/>
      </c>
      <c r="R42" t="str">
        <f>IF('3 - FORM COMP'!M53="","",'3 - FORM COMP'!M53)</f>
        <v/>
      </c>
      <c r="S42" s="8" t="str">
        <f>IF('3 - FORM COMP'!N53="","",'3 - FORM COMP'!N53)</f>
        <v/>
      </c>
      <c r="T42" s="8" t="str">
        <f>IF('3 - FORM COMP'!O53="","",'3 - FORM COMP'!O53)</f>
        <v/>
      </c>
      <c r="U42" s="8" t="str">
        <f>IF('3 - FORM COMP'!P53="","",'3 - FORM COMP'!P53)</f>
        <v/>
      </c>
      <c r="V42" s="8" t="str">
        <f>IF('3 - FORM COMP'!Q53="","",'3 - FORM COMP'!Q53)</f>
        <v/>
      </c>
      <c r="W42" s="8" t="str">
        <f>IF('3 - FORM COMP'!R53="","",'3 - FORM COMP'!R53)</f>
        <v/>
      </c>
      <c r="X42" s="8" t="str">
        <f>IF('3 - FORM COMP'!S53="","",'3 - FORM COMP'!S53)</f>
        <v/>
      </c>
      <c r="Y42" s="8" t="str">
        <f>IF('3 - FORM COMP'!T53="","",'3 - FORM COMP'!T53)</f>
        <v/>
      </c>
      <c r="Z42" t="str">
        <f>IF('3 - FORM COMP'!U53="","",'3 - FORM COMP'!U53)</f>
        <v/>
      </c>
      <c r="AA42" t="str">
        <f>IF('3 - FORM COMP'!V53="","",'3 - FORM COMP'!V53)</f>
        <v/>
      </c>
      <c r="AB42" t="str">
        <f>IF('3 - FORM COMP'!W53="","",'3 - FORM COMP'!W53)</f>
        <v/>
      </c>
      <c r="AC42" t="str">
        <f>IF('4 - FORM TC'!K53="","",'4 - FORM TC'!K53)</f>
        <v/>
      </c>
      <c r="AD42" t="str">
        <f>IF('4 - FORM TC'!L53="","",'4 - FORM TC'!L53)</f>
        <v/>
      </c>
      <c r="AE42" t="str">
        <f>IF('4 - FORM TC'!O53="","",'4 - FORM TC'!O53)</f>
        <v/>
      </c>
      <c r="AF42" t="str">
        <f>IF('4 - FORM TC'!R53="","",'4 - FORM TC'!R53)</f>
        <v/>
      </c>
      <c r="AG42" t="str">
        <f>IF('4 - FORM TC'!U53="","",'4 - FORM TC'!U53)</f>
        <v/>
      </c>
      <c r="AH42" t="str">
        <f>IF('4 - FORM TC'!W53="","",'4 - FORM TC'!W53)</f>
        <v/>
      </c>
      <c r="AI42" t="str">
        <f t="shared" si="15"/>
        <v/>
      </c>
      <c r="AJ42" t="str">
        <f t="shared" si="16"/>
        <v/>
      </c>
      <c r="AK42" t="str">
        <f t="shared" si="17"/>
        <v/>
      </c>
      <c r="AL42" t="str">
        <f t="shared" si="18"/>
        <v/>
      </c>
      <c r="AM42" t="str">
        <f t="shared" si="19"/>
        <v/>
      </c>
      <c r="AN42" t="str">
        <f t="shared" si="20"/>
        <v/>
      </c>
      <c r="AO42" t="str">
        <f t="shared" si="21"/>
        <v/>
      </c>
      <c r="AP42" t="str">
        <f t="shared" si="22"/>
        <v/>
      </c>
      <c r="AQ42" t="str">
        <f t="shared" si="23"/>
        <v/>
      </c>
      <c r="AR42" t="str">
        <f t="shared" si="24"/>
        <v/>
      </c>
      <c r="AS42" t="str">
        <f t="shared" si="25"/>
        <v/>
      </c>
      <c r="AT42" t="str">
        <f t="shared" si="26"/>
        <v/>
      </c>
      <c r="AU42" t="str">
        <f t="shared" si="27"/>
        <v/>
      </c>
      <c r="AV42" t="str">
        <f t="shared" si="28"/>
        <v/>
      </c>
      <c r="AW42" t="str">
        <f>IF(OR($B42="",$B42=0),"",IF('4 - FORM TC'!M53="Yes","Yes","No"))</f>
        <v/>
      </c>
      <c r="AX42" t="str">
        <f>IF(OR($B42="",$B42=0),"",IF('4 - FORM TC'!N53="Yes","Yes","No"))</f>
        <v/>
      </c>
      <c r="AY42" t="str">
        <f>IF(OR($B42="",$B42=0),"",IF('4 - FORM TC'!P53="Yes","Yes","No"))</f>
        <v/>
      </c>
      <c r="AZ42" t="str">
        <f>IF(OR($B42="",$B42=0),"",IF('4 - FORM TC'!Q53="Yes","Yes","No"))</f>
        <v/>
      </c>
      <c r="BA42" t="str">
        <f>IF(OR($B42="",$B42=0),"",IF('4 - FORM TC'!S53="Yes","Yes","No"))</f>
        <v/>
      </c>
      <c r="BB42" t="str">
        <f>IF(OR($B42="",$B42=0),"",IF('4 - FORM TC'!T53="Yes","Yes","No"))</f>
        <v/>
      </c>
      <c r="BC42" t="str">
        <f>IF(OR($B42="",$B42=0),"",IF('4 - FORM TC'!V53="Yes","Yes","No"))</f>
        <v/>
      </c>
      <c r="BF42" t="str">
        <f>IF('1 - SUMMARY'!$B$12="","",'1 - SUMMARY'!$B$12)</f>
        <v/>
      </c>
      <c r="BG42" t="str">
        <f>IF('1 - SUMMARY'!$C$20="","",'1 - SUMMARY'!$C$20)</f>
        <v/>
      </c>
      <c r="BH42" t="str">
        <f>IF('1 - SUMMARY'!$D$20="","",'1 - SUMMARY'!$D$20)</f>
        <v/>
      </c>
    </row>
    <row r="43" spans="1:60">
      <c r="A43" t="str">
        <f>IF(E43="","",'1 - SUMMARY'!F$10)</f>
        <v/>
      </c>
      <c r="B43" t="str">
        <f t="shared" si="0"/>
        <v/>
      </c>
      <c r="C43" t="str">
        <f>IF('AMOUNT COMP'!D54="","",'AMOUNT COMP'!D54)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t="str">
        <f>IF('2 - FORM GENERAL'!I54="","",'2 - FORM GENERAL'!I54)</f>
        <v/>
      </c>
      <c r="J43" s="8" t="str">
        <f>IF('2 - FORM GENERAL'!J54="","",'2 - FORM GENERAL'!J54)</f>
        <v/>
      </c>
      <c r="K43" t="str">
        <f>IF('2 - FORM GENERAL'!K54="","",'2 - FORM GENERAL'!K54)</f>
        <v/>
      </c>
      <c r="L43" s="8" t="str">
        <f>IF('2 - FORM GENERAL'!L54="","",'2 - FORM GENERAL'!L54)</f>
        <v/>
      </c>
      <c r="M43" s="8" t="str">
        <f>IF('2 - FORM GENERAL'!M54="","",'2 - FORM GENERAL'!M54)</f>
        <v/>
      </c>
      <c r="N43" t="str">
        <f>IF('2 - FORM GENERAL'!N54="","",'2 - FORM GENERAL'!N54)</f>
        <v/>
      </c>
      <c r="O43" t="str">
        <f>IF('3 - FORM COMP'!J54="","",'3 - FORM COMP'!J54)</f>
        <v/>
      </c>
      <c r="P43" t="str">
        <f>IF('3 - FORM COMP'!K54="","",'3 - FORM COMP'!K54)</f>
        <v/>
      </c>
      <c r="Q43" t="str">
        <f>IF('3 - FORM COMP'!L54="","",'3 - FORM COMP'!L54)</f>
        <v/>
      </c>
      <c r="R43" t="str">
        <f>IF('3 - FORM COMP'!M54="","",'3 - FORM COMP'!M54)</f>
        <v/>
      </c>
      <c r="S43" s="8" t="str">
        <f>IF('3 - FORM COMP'!N54="","",'3 - FORM COMP'!N54)</f>
        <v/>
      </c>
      <c r="T43" s="8" t="str">
        <f>IF('3 - FORM COMP'!O54="","",'3 - FORM COMP'!O54)</f>
        <v/>
      </c>
      <c r="U43" s="8" t="str">
        <f>IF('3 - FORM COMP'!P54="","",'3 - FORM COMP'!P54)</f>
        <v/>
      </c>
      <c r="V43" s="8" t="str">
        <f>IF('3 - FORM COMP'!Q54="","",'3 - FORM COMP'!Q54)</f>
        <v/>
      </c>
      <c r="W43" s="8" t="str">
        <f>IF('3 - FORM COMP'!R54="","",'3 - FORM COMP'!R54)</f>
        <v/>
      </c>
      <c r="X43" s="8" t="str">
        <f>IF('3 - FORM COMP'!S54="","",'3 - FORM COMP'!S54)</f>
        <v/>
      </c>
      <c r="Y43" s="8" t="str">
        <f>IF('3 - FORM COMP'!T54="","",'3 - FORM COMP'!T54)</f>
        <v/>
      </c>
      <c r="Z43" t="str">
        <f>IF('3 - FORM COMP'!U54="","",'3 - FORM COMP'!U54)</f>
        <v/>
      </c>
      <c r="AA43" t="str">
        <f>IF('3 - FORM COMP'!V54="","",'3 - FORM COMP'!V54)</f>
        <v/>
      </c>
      <c r="AB43" t="str">
        <f>IF('3 - FORM COMP'!W54="","",'3 - FORM COMP'!W54)</f>
        <v/>
      </c>
      <c r="AC43" t="str">
        <f>IF('4 - FORM TC'!K54="","",'4 - FORM TC'!K54)</f>
        <v/>
      </c>
      <c r="AD43" t="str">
        <f>IF('4 - FORM TC'!L54="","",'4 - FORM TC'!L54)</f>
        <v/>
      </c>
      <c r="AE43" t="str">
        <f>IF('4 - FORM TC'!O54="","",'4 - FORM TC'!O54)</f>
        <v/>
      </c>
      <c r="AF43" t="str">
        <f>IF('4 - FORM TC'!R54="","",'4 - FORM TC'!R54)</f>
        <v/>
      </c>
      <c r="AG43" t="str">
        <f>IF('4 - FORM TC'!U54="","",'4 - FORM TC'!U54)</f>
        <v/>
      </c>
      <c r="AH43" t="str">
        <f>IF('4 - FORM TC'!W54="","",'4 - FORM TC'!W54)</f>
        <v/>
      </c>
      <c r="AI43" t="str">
        <f t="shared" si="15"/>
        <v/>
      </c>
      <c r="AJ43" t="str">
        <f t="shared" si="16"/>
        <v/>
      </c>
      <c r="AK43" t="str">
        <f t="shared" si="17"/>
        <v/>
      </c>
      <c r="AL43" t="str">
        <f t="shared" si="18"/>
        <v/>
      </c>
      <c r="AM43" t="str">
        <f t="shared" si="19"/>
        <v/>
      </c>
      <c r="AN43" t="str">
        <f t="shared" si="20"/>
        <v/>
      </c>
      <c r="AO43" t="str">
        <f t="shared" si="21"/>
        <v/>
      </c>
      <c r="AP43" t="str">
        <f t="shared" si="22"/>
        <v/>
      </c>
      <c r="AQ43" t="str">
        <f t="shared" si="23"/>
        <v/>
      </c>
      <c r="AR43" t="str">
        <f t="shared" si="24"/>
        <v/>
      </c>
      <c r="AS43" t="str">
        <f t="shared" si="25"/>
        <v/>
      </c>
      <c r="AT43" t="str">
        <f t="shared" si="26"/>
        <v/>
      </c>
      <c r="AU43" t="str">
        <f t="shared" si="27"/>
        <v/>
      </c>
      <c r="AV43" t="str">
        <f t="shared" si="28"/>
        <v/>
      </c>
      <c r="AW43" t="str">
        <f>IF(OR($B43="",$B43=0),"",IF('4 - FORM TC'!M54="Yes","Yes","No"))</f>
        <v/>
      </c>
      <c r="AX43" t="str">
        <f>IF(OR($B43="",$B43=0),"",IF('4 - FORM TC'!N54="Yes","Yes","No"))</f>
        <v/>
      </c>
      <c r="AY43" t="str">
        <f>IF(OR($B43="",$B43=0),"",IF('4 - FORM TC'!P54="Yes","Yes","No"))</f>
        <v/>
      </c>
      <c r="AZ43" t="str">
        <f>IF(OR($B43="",$B43=0),"",IF('4 - FORM TC'!Q54="Yes","Yes","No"))</f>
        <v/>
      </c>
      <c r="BA43" t="str">
        <f>IF(OR($B43="",$B43=0),"",IF('4 - FORM TC'!S54="Yes","Yes","No"))</f>
        <v/>
      </c>
      <c r="BB43" t="str">
        <f>IF(OR($B43="",$B43=0),"",IF('4 - FORM TC'!T54="Yes","Yes","No"))</f>
        <v/>
      </c>
      <c r="BC43" t="str">
        <f>IF(OR($B43="",$B43=0),"",IF('4 - FORM TC'!V54="Yes","Yes","No"))</f>
        <v/>
      </c>
      <c r="BF43" t="str">
        <f>IF('1 - SUMMARY'!$B$12="","",'1 - SUMMARY'!$B$12)</f>
        <v/>
      </c>
      <c r="BG43" t="str">
        <f>IF('1 - SUMMARY'!$C$20="","",'1 - SUMMARY'!$C$20)</f>
        <v/>
      </c>
      <c r="BH43" t="str">
        <f>IF('1 - SUMMARY'!$D$20="","",'1 - SUMMARY'!$D$20)</f>
        <v/>
      </c>
    </row>
    <row r="44" spans="1:60">
      <c r="A44" t="str">
        <f>IF(E44="","",'1 - SUMMARY'!F$10)</f>
        <v/>
      </c>
      <c r="B44" t="str">
        <f t="shared" si="0"/>
        <v/>
      </c>
      <c r="C44" t="str">
        <f>IF('AMOUNT COMP'!D55="","",'AMOUNT COMP'!D55)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t="str">
        <f>IF('2 - FORM GENERAL'!I55="","",'2 - FORM GENERAL'!I55)</f>
        <v/>
      </c>
      <c r="J44" s="8" t="str">
        <f>IF('2 - FORM GENERAL'!J55="","",'2 - FORM GENERAL'!J55)</f>
        <v/>
      </c>
      <c r="K44" t="str">
        <f>IF('2 - FORM GENERAL'!K55="","",'2 - FORM GENERAL'!K55)</f>
        <v/>
      </c>
      <c r="L44" s="8" t="str">
        <f>IF('2 - FORM GENERAL'!L55="","",'2 - FORM GENERAL'!L55)</f>
        <v/>
      </c>
      <c r="M44" s="8" t="str">
        <f>IF('2 - FORM GENERAL'!M55="","",'2 - FORM GENERAL'!M55)</f>
        <v/>
      </c>
      <c r="N44" t="str">
        <f>IF('2 - FORM GENERAL'!N55="","",'2 - FORM GENERAL'!N55)</f>
        <v/>
      </c>
      <c r="O44" t="str">
        <f>IF('3 - FORM COMP'!J55="","",'3 - FORM COMP'!J55)</f>
        <v/>
      </c>
      <c r="P44" t="str">
        <f>IF('3 - FORM COMP'!K55="","",'3 - FORM COMP'!K55)</f>
        <v/>
      </c>
      <c r="Q44" t="str">
        <f>IF('3 - FORM COMP'!L55="","",'3 - FORM COMP'!L55)</f>
        <v/>
      </c>
      <c r="R44" t="str">
        <f>IF('3 - FORM COMP'!M55="","",'3 - FORM COMP'!M55)</f>
        <v/>
      </c>
      <c r="S44" s="8" t="str">
        <f>IF('3 - FORM COMP'!N55="","",'3 - FORM COMP'!N55)</f>
        <v/>
      </c>
      <c r="T44" s="8" t="str">
        <f>IF('3 - FORM COMP'!O55="","",'3 - FORM COMP'!O55)</f>
        <v/>
      </c>
      <c r="U44" s="8" t="str">
        <f>IF('3 - FORM COMP'!P55="","",'3 - FORM COMP'!P55)</f>
        <v/>
      </c>
      <c r="V44" s="8" t="str">
        <f>IF('3 - FORM COMP'!Q55="","",'3 - FORM COMP'!Q55)</f>
        <v/>
      </c>
      <c r="W44" s="8" t="str">
        <f>IF('3 - FORM COMP'!R55="","",'3 - FORM COMP'!R55)</f>
        <v/>
      </c>
      <c r="X44" s="8" t="str">
        <f>IF('3 - FORM COMP'!S55="","",'3 - FORM COMP'!S55)</f>
        <v/>
      </c>
      <c r="Y44" s="8" t="str">
        <f>IF('3 - FORM COMP'!T55="","",'3 - FORM COMP'!T55)</f>
        <v/>
      </c>
      <c r="Z44" t="str">
        <f>IF('3 - FORM COMP'!U55="","",'3 - FORM COMP'!U55)</f>
        <v/>
      </c>
      <c r="AA44" t="str">
        <f>IF('3 - FORM COMP'!V55="","",'3 - FORM COMP'!V55)</f>
        <v/>
      </c>
      <c r="AB44" t="str">
        <f>IF('3 - FORM COMP'!W55="","",'3 - FORM COMP'!W55)</f>
        <v/>
      </c>
      <c r="AC44" t="str">
        <f>IF('4 - FORM TC'!K55="","",'4 - FORM TC'!K55)</f>
        <v/>
      </c>
      <c r="AD44" t="str">
        <f>IF('4 - FORM TC'!L55="","",'4 - FORM TC'!L55)</f>
        <v/>
      </c>
      <c r="AE44" t="str">
        <f>IF('4 - FORM TC'!O55="","",'4 - FORM TC'!O55)</f>
        <v/>
      </c>
      <c r="AF44" t="str">
        <f>IF('4 - FORM TC'!R55="","",'4 - FORM TC'!R55)</f>
        <v/>
      </c>
      <c r="AG44" t="str">
        <f>IF('4 - FORM TC'!U55="","",'4 - FORM TC'!U55)</f>
        <v/>
      </c>
      <c r="AH44" t="str">
        <f>IF('4 - FORM TC'!W55="","",'4 - FORM TC'!W55)</f>
        <v/>
      </c>
      <c r="AI44" t="str">
        <f t="shared" si="15"/>
        <v/>
      </c>
      <c r="AJ44" t="str">
        <f t="shared" si="16"/>
        <v/>
      </c>
      <c r="AK44" t="str">
        <f t="shared" si="17"/>
        <v/>
      </c>
      <c r="AL44" t="str">
        <f t="shared" si="18"/>
        <v/>
      </c>
      <c r="AM44" t="str">
        <f t="shared" si="19"/>
        <v/>
      </c>
      <c r="AN44" t="str">
        <f t="shared" si="20"/>
        <v/>
      </c>
      <c r="AO44" t="str">
        <f t="shared" si="21"/>
        <v/>
      </c>
      <c r="AP44" t="str">
        <f t="shared" si="22"/>
        <v/>
      </c>
      <c r="AQ44" t="str">
        <f t="shared" si="23"/>
        <v/>
      </c>
      <c r="AR44" t="str">
        <f t="shared" si="24"/>
        <v/>
      </c>
      <c r="AS44" t="str">
        <f t="shared" si="25"/>
        <v/>
      </c>
      <c r="AT44" t="str">
        <f t="shared" si="26"/>
        <v/>
      </c>
      <c r="AU44" t="str">
        <f t="shared" si="27"/>
        <v/>
      </c>
      <c r="AV44" t="str">
        <f t="shared" si="28"/>
        <v/>
      </c>
      <c r="AW44" t="str">
        <f>IF(OR($B44="",$B44=0),"",IF('4 - FORM TC'!M55="Yes","Yes","No"))</f>
        <v/>
      </c>
      <c r="AX44" t="str">
        <f>IF(OR($B44="",$B44=0),"",IF('4 - FORM TC'!N55="Yes","Yes","No"))</f>
        <v/>
      </c>
      <c r="AY44" t="str">
        <f>IF(OR($B44="",$B44=0),"",IF('4 - FORM TC'!P55="Yes","Yes","No"))</f>
        <v/>
      </c>
      <c r="AZ44" t="str">
        <f>IF(OR($B44="",$B44=0),"",IF('4 - FORM TC'!Q55="Yes","Yes","No"))</f>
        <v/>
      </c>
      <c r="BA44" t="str">
        <f>IF(OR($B44="",$B44=0),"",IF('4 - FORM TC'!S55="Yes","Yes","No"))</f>
        <v/>
      </c>
      <c r="BB44" t="str">
        <f>IF(OR($B44="",$B44=0),"",IF('4 - FORM TC'!T55="Yes","Yes","No"))</f>
        <v/>
      </c>
      <c r="BC44" t="str">
        <f>IF(OR($B44="",$B44=0),"",IF('4 - FORM TC'!V55="Yes","Yes","No"))</f>
        <v/>
      </c>
      <c r="BF44" t="str">
        <f>IF('1 - SUMMARY'!$B$12="","",'1 - SUMMARY'!$B$12)</f>
        <v/>
      </c>
      <c r="BG44" t="str">
        <f>IF('1 - SUMMARY'!$C$20="","",'1 - SUMMARY'!$C$20)</f>
        <v/>
      </c>
      <c r="BH44" t="str">
        <f>IF('1 - SUMMARY'!$D$20="","",'1 - SUMMARY'!$D$20)</f>
        <v/>
      </c>
    </row>
    <row r="45" spans="1:60">
      <c r="A45" t="str">
        <f>IF(E45="","",'1 - SUMMARY'!F$10)</f>
        <v/>
      </c>
      <c r="B45" t="str">
        <f t="shared" si="0"/>
        <v/>
      </c>
      <c r="C45" t="str">
        <f>IF('AMOUNT COMP'!D56="","",'AMOUNT COMP'!D56)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t="str">
        <f>IF('2 - FORM GENERAL'!I56="","",'2 - FORM GENERAL'!I56)</f>
        <v/>
      </c>
      <c r="J45" s="8" t="str">
        <f>IF('2 - FORM GENERAL'!J56="","",'2 - FORM GENERAL'!J56)</f>
        <v/>
      </c>
      <c r="K45" t="str">
        <f>IF('2 - FORM GENERAL'!K56="","",'2 - FORM GENERAL'!K56)</f>
        <v/>
      </c>
      <c r="L45" s="8" t="str">
        <f>IF('2 - FORM GENERAL'!L56="","",'2 - FORM GENERAL'!L56)</f>
        <v/>
      </c>
      <c r="M45" s="8" t="str">
        <f>IF('2 - FORM GENERAL'!M56="","",'2 - FORM GENERAL'!M56)</f>
        <v/>
      </c>
      <c r="N45" t="str">
        <f>IF('2 - FORM GENERAL'!N56="","",'2 - FORM GENERAL'!N56)</f>
        <v/>
      </c>
      <c r="O45" t="str">
        <f>IF('3 - FORM COMP'!J56="","",'3 - FORM COMP'!J56)</f>
        <v/>
      </c>
      <c r="P45" t="str">
        <f>IF('3 - FORM COMP'!K56="","",'3 - FORM COMP'!K56)</f>
        <v/>
      </c>
      <c r="Q45" t="str">
        <f>IF('3 - FORM COMP'!L56="","",'3 - FORM COMP'!L56)</f>
        <v/>
      </c>
      <c r="R45" t="str">
        <f>IF('3 - FORM COMP'!M56="","",'3 - FORM COMP'!M56)</f>
        <v/>
      </c>
      <c r="S45" s="8" t="str">
        <f>IF('3 - FORM COMP'!N56="","",'3 - FORM COMP'!N56)</f>
        <v/>
      </c>
      <c r="T45" s="8" t="str">
        <f>IF('3 - FORM COMP'!O56="","",'3 - FORM COMP'!O56)</f>
        <v/>
      </c>
      <c r="U45" s="8" t="str">
        <f>IF('3 - FORM COMP'!P56="","",'3 - FORM COMP'!P56)</f>
        <v/>
      </c>
      <c r="V45" s="8" t="str">
        <f>IF('3 - FORM COMP'!Q56="","",'3 - FORM COMP'!Q56)</f>
        <v/>
      </c>
      <c r="W45" s="8" t="str">
        <f>IF('3 - FORM COMP'!R56="","",'3 - FORM COMP'!R56)</f>
        <v/>
      </c>
      <c r="X45" s="8" t="str">
        <f>IF('3 - FORM COMP'!S56="","",'3 - FORM COMP'!S56)</f>
        <v/>
      </c>
      <c r="Y45" s="8" t="str">
        <f>IF('3 - FORM COMP'!T56="","",'3 - FORM COMP'!T56)</f>
        <v/>
      </c>
      <c r="Z45" t="str">
        <f>IF('3 - FORM COMP'!U56="","",'3 - FORM COMP'!U56)</f>
        <v/>
      </c>
      <c r="AA45" t="str">
        <f>IF('3 - FORM COMP'!V56="","",'3 - FORM COMP'!V56)</f>
        <v/>
      </c>
      <c r="AB45" t="str">
        <f>IF('3 - FORM COMP'!W56="","",'3 - FORM COMP'!W56)</f>
        <v/>
      </c>
      <c r="AC45" t="str">
        <f>IF('4 - FORM TC'!K56="","",'4 - FORM TC'!K56)</f>
        <v/>
      </c>
      <c r="AD45" t="str">
        <f>IF('4 - FORM TC'!L56="","",'4 - FORM TC'!L56)</f>
        <v/>
      </c>
      <c r="AE45" t="str">
        <f>IF('4 - FORM TC'!O56="","",'4 - FORM TC'!O56)</f>
        <v/>
      </c>
      <c r="AF45" t="str">
        <f>IF('4 - FORM TC'!R56="","",'4 - FORM TC'!R56)</f>
        <v/>
      </c>
      <c r="AG45" t="str">
        <f>IF('4 - FORM TC'!U56="","",'4 - FORM TC'!U56)</f>
        <v/>
      </c>
      <c r="AH45" t="str">
        <f>IF('4 - FORM TC'!W56="","",'4 - FORM TC'!W56)</f>
        <v/>
      </c>
      <c r="AI45" t="str">
        <f t="shared" si="15"/>
        <v/>
      </c>
      <c r="AJ45" t="str">
        <f t="shared" si="16"/>
        <v/>
      </c>
      <c r="AK45" t="str">
        <f t="shared" si="17"/>
        <v/>
      </c>
      <c r="AL45" t="str">
        <f t="shared" si="18"/>
        <v/>
      </c>
      <c r="AM45" t="str">
        <f t="shared" si="19"/>
        <v/>
      </c>
      <c r="AN45" t="str">
        <f t="shared" si="20"/>
        <v/>
      </c>
      <c r="AO45" t="str">
        <f t="shared" si="21"/>
        <v/>
      </c>
      <c r="AP45" t="str">
        <f t="shared" si="22"/>
        <v/>
      </c>
      <c r="AQ45" t="str">
        <f t="shared" si="23"/>
        <v/>
      </c>
      <c r="AR45" t="str">
        <f t="shared" si="24"/>
        <v/>
      </c>
      <c r="AS45" t="str">
        <f t="shared" si="25"/>
        <v/>
      </c>
      <c r="AT45" t="str">
        <f t="shared" si="26"/>
        <v/>
      </c>
      <c r="AU45" t="str">
        <f t="shared" si="27"/>
        <v/>
      </c>
      <c r="AV45" t="str">
        <f t="shared" si="28"/>
        <v/>
      </c>
      <c r="AW45" t="str">
        <f>IF(OR($B45="",$B45=0),"",IF('4 - FORM TC'!M56="Yes","Yes","No"))</f>
        <v/>
      </c>
      <c r="AX45" t="str">
        <f>IF(OR($B45="",$B45=0),"",IF('4 - FORM TC'!N56="Yes","Yes","No"))</f>
        <v/>
      </c>
      <c r="AY45" t="str">
        <f>IF(OR($B45="",$B45=0),"",IF('4 - FORM TC'!P56="Yes","Yes","No"))</f>
        <v/>
      </c>
      <c r="AZ45" t="str">
        <f>IF(OR($B45="",$B45=0),"",IF('4 - FORM TC'!Q56="Yes","Yes","No"))</f>
        <v/>
      </c>
      <c r="BA45" t="str">
        <f>IF(OR($B45="",$B45=0),"",IF('4 - FORM TC'!S56="Yes","Yes","No"))</f>
        <v/>
      </c>
      <c r="BB45" t="str">
        <f>IF(OR($B45="",$B45=0),"",IF('4 - FORM TC'!T56="Yes","Yes","No"))</f>
        <v/>
      </c>
      <c r="BC45" t="str">
        <f>IF(OR($B45="",$B45=0),"",IF('4 - FORM TC'!V56="Yes","Yes","No"))</f>
        <v/>
      </c>
      <c r="BF45" t="str">
        <f>IF('1 - SUMMARY'!$B$12="","",'1 - SUMMARY'!$B$12)</f>
        <v/>
      </c>
      <c r="BG45" t="str">
        <f>IF('1 - SUMMARY'!$C$20="","",'1 - SUMMARY'!$C$20)</f>
        <v/>
      </c>
      <c r="BH45" t="str">
        <f>IF('1 - SUMMARY'!$D$20="","",'1 - SUMMARY'!$D$20)</f>
        <v/>
      </c>
    </row>
    <row r="46" spans="1:60">
      <c r="A46" t="str">
        <f>IF(E46="","",'1 - SUMMARY'!F$10)</f>
        <v/>
      </c>
      <c r="B46" t="str">
        <f t="shared" si="0"/>
        <v/>
      </c>
      <c r="C46" t="str">
        <f>IF('AMOUNT COMP'!D57="","",'AMOUNT COMP'!D57)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t="str">
        <f>IF('2 - FORM GENERAL'!I57="","",'2 - FORM GENERAL'!I57)</f>
        <v/>
      </c>
      <c r="J46" s="8" t="str">
        <f>IF('2 - FORM GENERAL'!J57="","",'2 - FORM GENERAL'!J57)</f>
        <v/>
      </c>
      <c r="K46" t="str">
        <f>IF('2 - FORM GENERAL'!K57="","",'2 - FORM GENERAL'!K57)</f>
        <v/>
      </c>
      <c r="L46" s="8" t="str">
        <f>IF('2 - FORM GENERAL'!L57="","",'2 - FORM GENERAL'!L57)</f>
        <v/>
      </c>
      <c r="M46" s="8" t="str">
        <f>IF('2 - FORM GENERAL'!M57="","",'2 - FORM GENERAL'!M57)</f>
        <v/>
      </c>
      <c r="N46" t="str">
        <f>IF('2 - FORM GENERAL'!N57="","",'2 - FORM GENERAL'!N57)</f>
        <v/>
      </c>
      <c r="O46" t="str">
        <f>IF('3 - FORM COMP'!J57="","",'3 - FORM COMP'!J57)</f>
        <v/>
      </c>
      <c r="P46" t="str">
        <f>IF('3 - FORM COMP'!K57="","",'3 - FORM COMP'!K57)</f>
        <v/>
      </c>
      <c r="Q46" t="str">
        <f>IF('3 - FORM COMP'!L57="","",'3 - FORM COMP'!L57)</f>
        <v/>
      </c>
      <c r="R46" t="str">
        <f>IF('3 - FORM COMP'!M57="","",'3 - FORM COMP'!M57)</f>
        <v/>
      </c>
      <c r="S46" s="8" t="str">
        <f>IF('3 - FORM COMP'!N57="","",'3 - FORM COMP'!N57)</f>
        <v/>
      </c>
      <c r="T46" s="8" t="str">
        <f>IF('3 - FORM COMP'!O57="","",'3 - FORM COMP'!O57)</f>
        <v/>
      </c>
      <c r="U46" s="8" t="str">
        <f>IF('3 - FORM COMP'!P57="","",'3 - FORM COMP'!P57)</f>
        <v/>
      </c>
      <c r="V46" s="8" t="str">
        <f>IF('3 - FORM COMP'!Q57="","",'3 - FORM COMP'!Q57)</f>
        <v/>
      </c>
      <c r="W46" s="8" t="str">
        <f>IF('3 - FORM COMP'!R57="","",'3 - FORM COMP'!R57)</f>
        <v/>
      </c>
      <c r="X46" s="8" t="str">
        <f>IF('3 - FORM COMP'!S57="","",'3 - FORM COMP'!S57)</f>
        <v/>
      </c>
      <c r="Y46" s="8" t="str">
        <f>IF('3 - FORM COMP'!T57="","",'3 - FORM COMP'!T57)</f>
        <v/>
      </c>
      <c r="Z46" t="str">
        <f>IF('3 - FORM COMP'!U57="","",'3 - FORM COMP'!U57)</f>
        <v/>
      </c>
      <c r="AA46" t="str">
        <f>IF('3 - FORM COMP'!V57="","",'3 - FORM COMP'!V57)</f>
        <v/>
      </c>
      <c r="AB46" t="str">
        <f>IF('3 - FORM COMP'!W57="","",'3 - FORM COMP'!W57)</f>
        <v/>
      </c>
      <c r="AC46" t="str">
        <f>IF('4 - FORM TC'!K57="","",'4 - FORM TC'!K57)</f>
        <v/>
      </c>
      <c r="AD46" t="str">
        <f>IF('4 - FORM TC'!L57="","",'4 - FORM TC'!L57)</f>
        <v/>
      </c>
      <c r="AE46" t="str">
        <f>IF('4 - FORM TC'!O57="","",'4 - FORM TC'!O57)</f>
        <v/>
      </c>
      <c r="AF46" t="str">
        <f>IF('4 - FORM TC'!R57="","",'4 - FORM TC'!R57)</f>
        <v/>
      </c>
      <c r="AG46" t="str">
        <f>IF('4 - FORM TC'!U57="","",'4 - FORM TC'!U57)</f>
        <v/>
      </c>
      <c r="AH46" t="str">
        <f>IF('4 - FORM TC'!W57="","",'4 - FORM TC'!W57)</f>
        <v/>
      </c>
      <c r="AI46" t="str">
        <f t="shared" si="15"/>
        <v/>
      </c>
      <c r="AJ46" t="str">
        <f t="shared" si="16"/>
        <v/>
      </c>
      <c r="AK46" t="str">
        <f t="shared" si="17"/>
        <v/>
      </c>
      <c r="AL46" t="str">
        <f t="shared" si="18"/>
        <v/>
      </c>
      <c r="AM46" t="str">
        <f t="shared" si="19"/>
        <v/>
      </c>
      <c r="AN46" t="str">
        <f t="shared" si="20"/>
        <v/>
      </c>
      <c r="AO46" t="str">
        <f t="shared" si="21"/>
        <v/>
      </c>
      <c r="AP46" t="str">
        <f t="shared" si="22"/>
        <v/>
      </c>
      <c r="AQ46" t="str">
        <f t="shared" si="23"/>
        <v/>
      </c>
      <c r="AR46" t="str">
        <f t="shared" si="24"/>
        <v/>
      </c>
      <c r="AS46" t="str">
        <f t="shared" si="25"/>
        <v/>
      </c>
      <c r="AT46" t="str">
        <f t="shared" si="26"/>
        <v/>
      </c>
      <c r="AU46" t="str">
        <f t="shared" si="27"/>
        <v/>
      </c>
      <c r="AV46" t="str">
        <f t="shared" si="28"/>
        <v/>
      </c>
      <c r="AW46" t="str">
        <f>IF(OR($B46="",$B46=0),"",IF('4 - FORM TC'!M57="Yes","Yes","No"))</f>
        <v/>
      </c>
      <c r="AX46" t="str">
        <f>IF(OR($B46="",$B46=0),"",IF('4 - FORM TC'!N57="Yes","Yes","No"))</f>
        <v/>
      </c>
      <c r="AY46" t="str">
        <f>IF(OR($B46="",$B46=0),"",IF('4 - FORM TC'!P57="Yes","Yes","No"))</f>
        <v/>
      </c>
      <c r="AZ46" t="str">
        <f>IF(OR($B46="",$B46=0),"",IF('4 - FORM TC'!Q57="Yes","Yes","No"))</f>
        <v/>
      </c>
      <c r="BA46" t="str">
        <f>IF(OR($B46="",$B46=0),"",IF('4 - FORM TC'!S57="Yes","Yes","No"))</f>
        <v/>
      </c>
      <c r="BB46" t="str">
        <f>IF(OR($B46="",$B46=0),"",IF('4 - FORM TC'!T57="Yes","Yes","No"))</f>
        <v/>
      </c>
      <c r="BC46" t="str">
        <f>IF(OR($B46="",$B46=0),"",IF('4 - FORM TC'!V57="Yes","Yes","No"))</f>
        <v/>
      </c>
      <c r="BF46" t="str">
        <f>IF('1 - SUMMARY'!$B$12="","",'1 - SUMMARY'!$B$12)</f>
        <v/>
      </c>
      <c r="BG46" t="str">
        <f>IF('1 - SUMMARY'!$C$20="","",'1 - SUMMARY'!$C$20)</f>
        <v/>
      </c>
      <c r="BH46" t="str">
        <f>IF('1 - SUMMARY'!$D$20="","",'1 - SUMMARY'!$D$20)</f>
        <v/>
      </c>
    </row>
    <row r="47" spans="1:60">
      <c r="A47" t="str">
        <f>IF(E47="","",'1 - SUMMARY'!F$10)</f>
        <v/>
      </c>
      <c r="B47" t="str">
        <f t="shared" si="0"/>
        <v/>
      </c>
      <c r="C47" t="str">
        <f>IF('AMOUNT COMP'!D58="","",'AMOUNT COMP'!D58)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t="str">
        <f>IF('2 - FORM GENERAL'!I58="","",'2 - FORM GENERAL'!I58)</f>
        <v/>
      </c>
      <c r="J47" s="8" t="str">
        <f>IF('2 - FORM GENERAL'!J58="","",'2 - FORM GENERAL'!J58)</f>
        <v/>
      </c>
      <c r="K47" t="str">
        <f>IF('2 - FORM GENERAL'!K58="","",'2 - FORM GENERAL'!K58)</f>
        <v/>
      </c>
      <c r="L47" s="8" t="str">
        <f>IF('2 - FORM GENERAL'!L58="","",'2 - FORM GENERAL'!L58)</f>
        <v/>
      </c>
      <c r="M47" s="8" t="str">
        <f>IF('2 - FORM GENERAL'!M58="","",'2 - FORM GENERAL'!M58)</f>
        <v/>
      </c>
      <c r="N47" t="str">
        <f>IF('2 - FORM GENERAL'!N58="","",'2 - FORM GENERAL'!N58)</f>
        <v/>
      </c>
      <c r="O47" t="str">
        <f>IF('3 - FORM COMP'!J58="","",'3 - FORM COMP'!J58)</f>
        <v/>
      </c>
      <c r="P47" t="str">
        <f>IF('3 - FORM COMP'!K58="","",'3 - FORM COMP'!K58)</f>
        <v/>
      </c>
      <c r="Q47" t="str">
        <f>IF('3 - FORM COMP'!L58="","",'3 - FORM COMP'!L58)</f>
        <v/>
      </c>
      <c r="R47" t="str">
        <f>IF('3 - FORM COMP'!M58="","",'3 - FORM COMP'!M58)</f>
        <v/>
      </c>
      <c r="S47" s="8" t="str">
        <f>IF('3 - FORM COMP'!N58="","",'3 - FORM COMP'!N58)</f>
        <v/>
      </c>
      <c r="T47" s="8" t="str">
        <f>IF('3 - FORM COMP'!O58="","",'3 - FORM COMP'!O58)</f>
        <v/>
      </c>
      <c r="U47" s="8" t="str">
        <f>IF('3 - FORM COMP'!P58="","",'3 - FORM COMP'!P58)</f>
        <v/>
      </c>
      <c r="V47" s="8" t="str">
        <f>IF('3 - FORM COMP'!Q58="","",'3 - FORM COMP'!Q58)</f>
        <v/>
      </c>
      <c r="W47" s="8" t="str">
        <f>IF('3 - FORM COMP'!R58="","",'3 - FORM COMP'!R58)</f>
        <v/>
      </c>
      <c r="X47" s="8" t="str">
        <f>IF('3 - FORM COMP'!S58="","",'3 - FORM COMP'!S58)</f>
        <v/>
      </c>
      <c r="Y47" s="8" t="str">
        <f>IF('3 - FORM COMP'!T58="","",'3 - FORM COMP'!T58)</f>
        <v/>
      </c>
      <c r="Z47" t="str">
        <f>IF('3 - FORM COMP'!U58="","",'3 - FORM COMP'!U58)</f>
        <v/>
      </c>
      <c r="AA47" t="str">
        <f>IF('3 - FORM COMP'!V58="","",'3 - FORM COMP'!V58)</f>
        <v/>
      </c>
      <c r="AB47" t="str">
        <f>IF('3 - FORM COMP'!W58="","",'3 - FORM COMP'!W58)</f>
        <v/>
      </c>
      <c r="AC47" t="str">
        <f>IF('4 - FORM TC'!K58="","",'4 - FORM TC'!K58)</f>
        <v/>
      </c>
      <c r="AD47" t="str">
        <f>IF('4 - FORM TC'!L58="","",'4 - FORM TC'!L58)</f>
        <v/>
      </c>
      <c r="AE47" t="str">
        <f>IF('4 - FORM TC'!O58="","",'4 - FORM TC'!O58)</f>
        <v/>
      </c>
      <c r="AF47" t="str">
        <f>IF('4 - FORM TC'!R58="","",'4 - FORM TC'!R58)</f>
        <v/>
      </c>
      <c r="AG47" t="str">
        <f>IF('4 - FORM TC'!U58="","",'4 - FORM TC'!U58)</f>
        <v/>
      </c>
      <c r="AH47" t="str">
        <f>IF('4 - FORM TC'!W58="","",'4 - FORM TC'!W58)</f>
        <v/>
      </c>
      <c r="AI47" t="str">
        <f t="shared" si="15"/>
        <v/>
      </c>
      <c r="AJ47" t="str">
        <f t="shared" si="16"/>
        <v/>
      </c>
      <c r="AK47" t="str">
        <f t="shared" si="17"/>
        <v/>
      </c>
      <c r="AL47" t="str">
        <f t="shared" si="18"/>
        <v/>
      </c>
      <c r="AM47" t="str">
        <f t="shared" si="19"/>
        <v/>
      </c>
      <c r="AN47" t="str">
        <f t="shared" si="20"/>
        <v/>
      </c>
      <c r="AO47" t="str">
        <f t="shared" si="21"/>
        <v/>
      </c>
      <c r="AP47" t="str">
        <f t="shared" si="22"/>
        <v/>
      </c>
      <c r="AQ47" t="str">
        <f t="shared" si="23"/>
        <v/>
      </c>
      <c r="AR47" t="str">
        <f t="shared" si="24"/>
        <v/>
      </c>
      <c r="AS47" t="str">
        <f t="shared" si="25"/>
        <v/>
      </c>
      <c r="AT47" t="str">
        <f t="shared" si="26"/>
        <v/>
      </c>
      <c r="AU47" t="str">
        <f t="shared" si="27"/>
        <v/>
      </c>
      <c r="AV47" t="str">
        <f t="shared" si="28"/>
        <v/>
      </c>
      <c r="AW47" t="str">
        <f>IF(OR($B47="",$B47=0),"",IF('4 - FORM TC'!M58="Yes","Yes","No"))</f>
        <v/>
      </c>
      <c r="AX47" t="str">
        <f>IF(OR($B47="",$B47=0),"",IF('4 - FORM TC'!N58="Yes","Yes","No"))</f>
        <v/>
      </c>
      <c r="AY47" t="str">
        <f>IF(OR($B47="",$B47=0),"",IF('4 - FORM TC'!P58="Yes","Yes","No"))</f>
        <v/>
      </c>
      <c r="AZ47" t="str">
        <f>IF(OR($B47="",$B47=0),"",IF('4 - FORM TC'!Q58="Yes","Yes","No"))</f>
        <v/>
      </c>
      <c r="BA47" t="str">
        <f>IF(OR($B47="",$B47=0),"",IF('4 - FORM TC'!S58="Yes","Yes","No"))</f>
        <v/>
      </c>
      <c r="BB47" t="str">
        <f>IF(OR($B47="",$B47=0),"",IF('4 - FORM TC'!T58="Yes","Yes","No"))</f>
        <v/>
      </c>
      <c r="BC47" t="str">
        <f>IF(OR($B47="",$B47=0),"",IF('4 - FORM TC'!V58="Yes","Yes","No"))</f>
        <v/>
      </c>
      <c r="BF47" t="str">
        <f>IF('1 - SUMMARY'!$B$12="","",'1 - SUMMARY'!$B$12)</f>
        <v/>
      </c>
      <c r="BG47" t="str">
        <f>IF('1 - SUMMARY'!$C$20="","",'1 - SUMMARY'!$C$20)</f>
        <v/>
      </c>
      <c r="BH47" t="str">
        <f>IF('1 - SUMMARY'!$D$20="","",'1 - SUMMARY'!$D$20)</f>
        <v/>
      </c>
    </row>
    <row r="48" spans="1:60">
      <c r="A48" t="str">
        <f>IF(E48="","",'1 - SUMMARY'!F$10)</f>
        <v/>
      </c>
      <c r="B48" t="str">
        <f t="shared" si="0"/>
        <v/>
      </c>
      <c r="C48" t="str">
        <f>IF('AMOUNT COMP'!D59="","",'AMOUNT COMP'!D59)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t="str">
        <f>IF('2 - FORM GENERAL'!I59="","",'2 - FORM GENERAL'!I59)</f>
        <v/>
      </c>
      <c r="J48" s="8" t="str">
        <f>IF('2 - FORM GENERAL'!J59="","",'2 - FORM GENERAL'!J59)</f>
        <v/>
      </c>
      <c r="K48" t="str">
        <f>IF('2 - FORM GENERAL'!K59="","",'2 - FORM GENERAL'!K59)</f>
        <v/>
      </c>
      <c r="L48" s="8" t="str">
        <f>IF('2 - FORM GENERAL'!L59="","",'2 - FORM GENERAL'!L59)</f>
        <v/>
      </c>
      <c r="M48" s="8" t="str">
        <f>IF('2 - FORM GENERAL'!M59="","",'2 - FORM GENERAL'!M59)</f>
        <v/>
      </c>
      <c r="N48" t="str">
        <f>IF('2 - FORM GENERAL'!N59="","",'2 - FORM GENERAL'!N59)</f>
        <v/>
      </c>
      <c r="O48" t="str">
        <f>IF('3 - FORM COMP'!J59="","",'3 - FORM COMP'!J59)</f>
        <v/>
      </c>
      <c r="P48" t="str">
        <f>IF('3 - FORM COMP'!K59="","",'3 - FORM COMP'!K59)</f>
        <v/>
      </c>
      <c r="Q48" t="str">
        <f>IF('3 - FORM COMP'!L59="","",'3 - FORM COMP'!L59)</f>
        <v/>
      </c>
      <c r="R48" t="str">
        <f>IF('3 - FORM COMP'!M59="","",'3 - FORM COMP'!M59)</f>
        <v/>
      </c>
      <c r="S48" s="8" t="str">
        <f>IF('3 - FORM COMP'!N59="","",'3 - FORM COMP'!N59)</f>
        <v/>
      </c>
      <c r="T48" s="8" t="str">
        <f>IF('3 - FORM COMP'!O59="","",'3 - FORM COMP'!O59)</f>
        <v/>
      </c>
      <c r="U48" s="8" t="str">
        <f>IF('3 - FORM COMP'!P59="","",'3 - FORM COMP'!P59)</f>
        <v/>
      </c>
      <c r="V48" s="8" t="str">
        <f>IF('3 - FORM COMP'!Q59="","",'3 - FORM COMP'!Q59)</f>
        <v/>
      </c>
      <c r="W48" s="8" t="str">
        <f>IF('3 - FORM COMP'!R59="","",'3 - FORM COMP'!R59)</f>
        <v/>
      </c>
      <c r="X48" s="8" t="str">
        <f>IF('3 - FORM COMP'!S59="","",'3 - FORM COMP'!S59)</f>
        <v/>
      </c>
      <c r="Y48" s="8" t="str">
        <f>IF('3 - FORM COMP'!T59="","",'3 - FORM COMP'!T59)</f>
        <v/>
      </c>
      <c r="Z48" t="str">
        <f>IF('3 - FORM COMP'!U59="","",'3 - FORM COMP'!U59)</f>
        <v/>
      </c>
      <c r="AA48" t="str">
        <f>IF('3 - FORM COMP'!V59="","",'3 - FORM COMP'!V59)</f>
        <v/>
      </c>
      <c r="AB48" t="str">
        <f>IF('3 - FORM COMP'!W59="","",'3 - FORM COMP'!W59)</f>
        <v/>
      </c>
      <c r="AC48" t="str">
        <f>IF('4 - FORM TC'!K59="","",'4 - FORM TC'!K59)</f>
        <v/>
      </c>
      <c r="AD48" t="str">
        <f>IF('4 - FORM TC'!L59="","",'4 - FORM TC'!L59)</f>
        <v/>
      </c>
      <c r="AE48" t="str">
        <f>IF('4 - FORM TC'!O59="","",'4 - FORM TC'!O59)</f>
        <v/>
      </c>
      <c r="AF48" t="str">
        <f>IF('4 - FORM TC'!R59="","",'4 - FORM TC'!R59)</f>
        <v/>
      </c>
      <c r="AG48" t="str">
        <f>IF('4 - FORM TC'!U59="","",'4 - FORM TC'!U59)</f>
        <v/>
      </c>
      <c r="AH48" t="str">
        <f>IF('4 - FORM TC'!W59="","",'4 - FORM TC'!W59)</f>
        <v/>
      </c>
      <c r="AI48" t="str">
        <f t="shared" si="15"/>
        <v/>
      </c>
      <c r="AJ48" t="str">
        <f t="shared" si="16"/>
        <v/>
      </c>
      <c r="AK48" t="str">
        <f t="shared" si="17"/>
        <v/>
      </c>
      <c r="AL48" t="str">
        <f t="shared" si="18"/>
        <v/>
      </c>
      <c r="AM48" t="str">
        <f t="shared" si="19"/>
        <v/>
      </c>
      <c r="AN48" t="str">
        <f t="shared" si="20"/>
        <v/>
      </c>
      <c r="AO48" t="str">
        <f t="shared" si="21"/>
        <v/>
      </c>
      <c r="AP48" t="str">
        <f t="shared" si="22"/>
        <v/>
      </c>
      <c r="AQ48" t="str">
        <f t="shared" si="23"/>
        <v/>
      </c>
      <c r="AR48" t="str">
        <f t="shared" si="24"/>
        <v/>
      </c>
      <c r="AS48" t="str">
        <f t="shared" si="25"/>
        <v/>
      </c>
      <c r="AT48" t="str">
        <f t="shared" si="26"/>
        <v/>
      </c>
      <c r="AU48" t="str">
        <f t="shared" si="27"/>
        <v/>
      </c>
      <c r="AV48" t="str">
        <f t="shared" si="28"/>
        <v/>
      </c>
      <c r="AW48" t="str">
        <f>IF(OR($B48="",$B48=0),"",IF('4 - FORM TC'!M59="Yes","Yes","No"))</f>
        <v/>
      </c>
      <c r="AX48" t="str">
        <f>IF(OR($B48="",$B48=0),"",IF('4 - FORM TC'!N59="Yes","Yes","No"))</f>
        <v/>
      </c>
      <c r="AY48" t="str">
        <f>IF(OR($B48="",$B48=0),"",IF('4 - FORM TC'!P59="Yes","Yes","No"))</f>
        <v/>
      </c>
      <c r="AZ48" t="str">
        <f>IF(OR($B48="",$B48=0),"",IF('4 - FORM TC'!Q59="Yes","Yes","No"))</f>
        <v/>
      </c>
      <c r="BA48" t="str">
        <f>IF(OR($B48="",$B48=0),"",IF('4 - FORM TC'!S59="Yes","Yes","No"))</f>
        <v/>
      </c>
      <c r="BB48" t="str">
        <f>IF(OR($B48="",$B48=0),"",IF('4 - FORM TC'!T59="Yes","Yes","No"))</f>
        <v/>
      </c>
      <c r="BC48" t="str">
        <f>IF(OR($B48="",$B48=0),"",IF('4 - FORM TC'!V59="Yes","Yes","No"))</f>
        <v/>
      </c>
      <c r="BF48" t="str">
        <f>IF('1 - SUMMARY'!$B$12="","",'1 - SUMMARY'!$B$12)</f>
        <v/>
      </c>
      <c r="BG48" t="str">
        <f>IF('1 - SUMMARY'!$C$20="","",'1 - SUMMARY'!$C$20)</f>
        <v/>
      </c>
      <c r="BH48" t="str">
        <f>IF('1 - SUMMARY'!$D$20="","",'1 - SUMMARY'!$D$20)</f>
        <v/>
      </c>
    </row>
    <row r="49" spans="1:60">
      <c r="A49" t="str">
        <f>IF(E49="","",'1 - SUMMARY'!F$10)</f>
        <v/>
      </c>
      <c r="B49" t="str">
        <f t="shared" si="0"/>
        <v/>
      </c>
      <c r="C49" t="str">
        <f>IF('AMOUNT COMP'!D60="","",'AMOUNT COMP'!D60)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t="str">
        <f>IF('2 - FORM GENERAL'!I60="","",'2 - FORM GENERAL'!I60)</f>
        <v/>
      </c>
      <c r="J49" s="8" t="str">
        <f>IF('2 - FORM GENERAL'!J60="","",'2 - FORM GENERAL'!J60)</f>
        <v/>
      </c>
      <c r="K49" t="str">
        <f>IF('2 - FORM GENERAL'!K60="","",'2 - FORM GENERAL'!K60)</f>
        <v/>
      </c>
      <c r="L49" s="8" t="str">
        <f>IF('2 - FORM GENERAL'!L60="","",'2 - FORM GENERAL'!L60)</f>
        <v/>
      </c>
      <c r="M49" s="8" t="str">
        <f>IF('2 - FORM GENERAL'!M60="","",'2 - FORM GENERAL'!M60)</f>
        <v/>
      </c>
      <c r="N49" t="str">
        <f>IF('2 - FORM GENERAL'!N60="","",'2 - FORM GENERAL'!N60)</f>
        <v/>
      </c>
      <c r="O49" t="str">
        <f>IF('3 - FORM COMP'!J60="","",'3 - FORM COMP'!J60)</f>
        <v/>
      </c>
      <c r="P49" t="str">
        <f>IF('3 - FORM COMP'!K60="","",'3 - FORM COMP'!K60)</f>
        <v/>
      </c>
      <c r="Q49" t="str">
        <f>IF('3 - FORM COMP'!L60="","",'3 - FORM COMP'!L60)</f>
        <v/>
      </c>
      <c r="R49" t="str">
        <f>IF('3 - FORM COMP'!M60="","",'3 - FORM COMP'!M60)</f>
        <v/>
      </c>
      <c r="S49" s="8" t="str">
        <f>IF('3 - FORM COMP'!N60="","",'3 - FORM COMP'!N60)</f>
        <v/>
      </c>
      <c r="T49" s="8" t="str">
        <f>IF('3 - FORM COMP'!O60="","",'3 - FORM COMP'!O60)</f>
        <v/>
      </c>
      <c r="U49" s="8" t="str">
        <f>IF('3 - FORM COMP'!P60="","",'3 - FORM COMP'!P60)</f>
        <v/>
      </c>
      <c r="V49" s="8" t="str">
        <f>IF('3 - FORM COMP'!Q60="","",'3 - FORM COMP'!Q60)</f>
        <v/>
      </c>
      <c r="W49" s="8" t="str">
        <f>IF('3 - FORM COMP'!R60="","",'3 - FORM COMP'!R60)</f>
        <v/>
      </c>
      <c r="X49" s="8" t="str">
        <f>IF('3 - FORM COMP'!S60="","",'3 - FORM COMP'!S60)</f>
        <v/>
      </c>
      <c r="Y49" s="8" t="str">
        <f>IF('3 - FORM COMP'!T60="","",'3 - FORM COMP'!T60)</f>
        <v/>
      </c>
      <c r="Z49" t="str">
        <f>IF('3 - FORM COMP'!U60="","",'3 - FORM COMP'!U60)</f>
        <v/>
      </c>
      <c r="AA49" t="str">
        <f>IF('3 - FORM COMP'!V60="","",'3 - FORM COMP'!V60)</f>
        <v/>
      </c>
      <c r="AB49" t="str">
        <f>IF('3 - FORM COMP'!W60="","",'3 - FORM COMP'!W60)</f>
        <v/>
      </c>
      <c r="AC49" t="str">
        <f>IF('4 - FORM TC'!K60="","",'4 - FORM TC'!K60)</f>
        <v/>
      </c>
      <c r="AD49" t="str">
        <f>IF('4 - FORM TC'!L60="","",'4 - FORM TC'!L60)</f>
        <v/>
      </c>
      <c r="AE49" t="str">
        <f>IF('4 - FORM TC'!O60="","",'4 - FORM TC'!O60)</f>
        <v/>
      </c>
      <c r="AF49" t="str">
        <f>IF('4 - FORM TC'!R60="","",'4 - FORM TC'!R60)</f>
        <v/>
      </c>
      <c r="AG49" t="str">
        <f>IF('4 - FORM TC'!U60="","",'4 - FORM TC'!U60)</f>
        <v/>
      </c>
      <c r="AH49" t="str">
        <f>IF('4 - FORM TC'!W60="","",'4 - FORM TC'!W60)</f>
        <v/>
      </c>
      <c r="AI49" t="str">
        <f t="shared" si="15"/>
        <v/>
      </c>
      <c r="AJ49" t="str">
        <f t="shared" si="16"/>
        <v/>
      </c>
      <c r="AK49" t="str">
        <f t="shared" si="17"/>
        <v/>
      </c>
      <c r="AL49" t="str">
        <f t="shared" si="18"/>
        <v/>
      </c>
      <c r="AM49" t="str">
        <f t="shared" si="19"/>
        <v/>
      </c>
      <c r="AN49" t="str">
        <f t="shared" si="20"/>
        <v/>
      </c>
      <c r="AO49" t="str">
        <f t="shared" si="21"/>
        <v/>
      </c>
      <c r="AP49" t="str">
        <f t="shared" si="22"/>
        <v/>
      </c>
      <c r="AQ49" t="str">
        <f t="shared" si="23"/>
        <v/>
      </c>
      <c r="AR49" t="str">
        <f t="shared" si="24"/>
        <v/>
      </c>
      <c r="AS49" t="str">
        <f t="shared" si="25"/>
        <v/>
      </c>
      <c r="AT49" t="str">
        <f t="shared" si="26"/>
        <v/>
      </c>
      <c r="AU49" t="str">
        <f t="shared" si="27"/>
        <v/>
      </c>
      <c r="AV49" t="str">
        <f t="shared" si="28"/>
        <v/>
      </c>
      <c r="AW49" t="str">
        <f>IF(OR($B49="",$B49=0),"",IF('4 - FORM TC'!M60="Yes","Yes","No"))</f>
        <v/>
      </c>
      <c r="AX49" t="str">
        <f>IF(OR($B49="",$B49=0),"",IF('4 - FORM TC'!N60="Yes","Yes","No"))</f>
        <v/>
      </c>
      <c r="AY49" t="str">
        <f>IF(OR($B49="",$B49=0),"",IF('4 - FORM TC'!P60="Yes","Yes","No"))</f>
        <v/>
      </c>
      <c r="AZ49" t="str">
        <f>IF(OR($B49="",$B49=0),"",IF('4 - FORM TC'!Q60="Yes","Yes","No"))</f>
        <v/>
      </c>
      <c r="BA49" t="str">
        <f>IF(OR($B49="",$B49=0),"",IF('4 - FORM TC'!S60="Yes","Yes","No"))</f>
        <v/>
      </c>
      <c r="BB49" t="str">
        <f>IF(OR($B49="",$B49=0),"",IF('4 - FORM TC'!T60="Yes","Yes","No"))</f>
        <v/>
      </c>
      <c r="BC49" t="str">
        <f>IF(OR($B49="",$B49=0),"",IF('4 - FORM TC'!V60="Yes","Yes","No"))</f>
        <v/>
      </c>
      <c r="BF49" t="str">
        <f>IF('1 - SUMMARY'!$B$12="","",'1 - SUMMARY'!$B$12)</f>
        <v/>
      </c>
      <c r="BG49" t="str">
        <f>IF('1 - SUMMARY'!$C$20="","",'1 - SUMMARY'!$C$20)</f>
        <v/>
      </c>
      <c r="BH49" t="str">
        <f>IF('1 - SUMMARY'!$D$20="","",'1 - SUMMARY'!$D$20)</f>
        <v/>
      </c>
    </row>
    <row r="50" spans="1:60">
      <c r="A50" t="str">
        <f>IF(E50="","",'1 - SUMMARY'!F$10)</f>
        <v/>
      </c>
      <c r="B50" t="str">
        <f t="shared" si="0"/>
        <v/>
      </c>
      <c r="C50" t="str">
        <f>IF('AMOUNT COMP'!D61="","",'AMOUNT COMP'!D61)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t="str">
        <f>IF('2 - FORM GENERAL'!I61="","",'2 - FORM GENERAL'!I61)</f>
        <v/>
      </c>
      <c r="J50" s="8" t="str">
        <f>IF('2 - FORM GENERAL'!J61="","",'2 - FORM GENERAL'!J61)</f>
        <v/>
      </c>
      <c r="K50" t="str">
        <f>IF('2 - FORM GENERAL'!K61="","",'2 - FORM GENERAL'!K61)</f>
        <v/>
      </c>
      <c r="L50" s="8" t="str">
        <f>IF('2 - FORM GENERAL'!L61="","",'2 - FORM GENERAL'!L61)</f>
        <v/>
      </c>
      <c r="M50" s="8" t="str">
        <f>IF('2 - FORM GENERAL'!M61="","",'2 - FORM GENERAL'!M61)</f>
        <v/>
      </c>
      <c r="N50" t="str">
        <f>IF('2 - FORM GENERAL'!N61="","",'2 - FORM GENERAL'!N61)</f>
        <v/>
      </c>
      <c r="O50" t="str">
        <f>IF('3 - FORM COMP'!J61="","",'3 - FORM COMP'!J61)</f>
        <v/>
      </c>
      <c r="P50" t="str">
        <f>IF('3 - FORM COMP'!K61="","",'3 - FORM COMP'!K61)</f>
        <v/>
      </c>
      <c r="Q50" t="str">
        <f>IF('3 - FORM COMP'!L61="","",'3 - FORM COMP'!L61)</f>
        <v/>
      </c>
      <c r="R50" t="str">
        <f>IF('3 - FORM COMP'!M61="","",'3 - FORM COMP'!M61)</f>
        <v/>
      </c>
      <c r="S50" s="8" t="str">
        <f>IF('3 - FORM COMP'!N61="","",'3 - FORM COMP'!N61)</f>
        <v/>
      </c>
      <c r="T50" s="8" t="str">
        <f>IF('3 - FORM COMP'!O61="","",'3 - FORM COMP'!O61)</f>
        <v/>
      </c>
      <c r="U50" s="8" t="str">
        <f>IF('3 - FORM COMP'!P61="","",'3 - FORM COMP'!P61)</f>
        <v/>
      </c>
      <c r="V50" s="8" t="str">
        <f>IF('3 - FORM COMP'!Q61="","",'3 - FORM COMP'!Q61)</f>
        <v/>
      </c>
      <c r="W50" s="8" t="str">
        <f>IF('3 - FORM COMP'!R61="","",'3 - FORM COMP'!R61)</f>
        <v/>
      </c>
      <c r="X50" s="8" t="str">
        <f>IF('3 - FORM COMP'!S61="","",'3 - FORM COMP'!S61)</f>
        <v/>
      </c>
      <c r="Y50" s="8" t="str">
        <f>IF('3 - FORM COMP'!T61="","",'3 - FORM COMP'!T61)</f>
        <v/>
      </c>
      <c r="Z50" t="str">
        <f>IF('3 - FORM COMP'!U61="","",'3 - FORM COMP'!U61)</f>
        <v/>
      </c>
      <c r="AA50" t="str">
        <f>IF('3 - FORM COMP'!V61="","",'3 - FORM COMP'!V61)</f>
        <v/>
      </c>
      <c r="AB50" t="str">
        <f>IF('3 - FORM COMP'!W61="","",'3 - FORM COMP'!W61)</f>
        <v/>
      </c>
      <c r="AC50" t="str">
        <f>IF('4 - FORM TC'!K61="","",'4 - FORM TC'!K61)</f>
        <v/>
      </c>
      <c r="AD50" t="str">
        <f>IF('4 - FORM TC'!L61="","",'4 - FORM TC'!L61)</f>
        <v/>
      </c>
      <c r="AE50" t="str">
        <f>IF('4 - FORM TC'!O61="","",'4 - FORM TC'!O61)</f>
        <v/>
      </c>
      <c r="AF50" t="str">
        <f>IF('4 - FORM TC'!R61="","",'4 - FORM TC'!R61)</f>
        <v/>
      </c>
      <c r="AG50" t="str">
        <f>IF('4 - FORM TC'!U61="","",'4 - FORM TC'!U61)</f>
        <v/>
      </c>
      <c r="AH50" t="str">
        <f>IF('4 - FORM TC'!W61="","",'4 - FORM TC'!W61)</f>
        <v/>
      </c>
      <c r="AI50" t="str">
        <f t="shared" si="15"/>
        <v/>
      </c>
      <c r="AJ50" t="str">
        <f t="shared" si="16"/>
        <v/>
      </c>
      <c r="AK50" t="str">
        <f t="shared" si="17"/>
        <v/>
      </c>
      <c r="AL50" t="str">
        <f t="shared" si="18"/>
        <v/>
      </c>
      <c r="AM50" t="str">
        <f t="shared" si="19"/>
        <v/>
      </c>
      <c r="AN50" t="str">
        <f t="shared" si="20"/>
        <v/>
      </c>
      <c r="AO50" t="str">
        <f t="shared" si="21"/>
        <v/>
      </c>
      <c r="AP50" t="str">
        <f t="shared" si="22"/>
        <v/>
      </c>
      <c r="AQ50" t="str">
        <f t="shared" si="23"/>
        <v/>
      </c>
      <c r="AR50" t="str">
        <f t="shared" si="24"/>
        <v/>
      </c>
      <c r="AS50" t="str">
        <f t="shared" si="25"/>
        <v/>
      </c>
      <c r="AT50" t="str">
        <f t="shared" si="26"/>
        <v/>
      </c>
      <c r="AU50" t="str">
        <f t="shared" si="27"/>
        <v/>
      </c>
      <c r="AV50" t="str">
        <f t="shared" si="28"/>
        <v/>
      </c>
      <c r="AW50" t="str">
        <f>IF(OR($B50="",$B50=0),"",IF('4 - FORM TC'!M61="Yes","Yes","No"))</f>
        <v/>
      </c>
      <c r="AX50" t="str">
        <f>IF(OR($B50="",$B50=0),"",IF('4 - FORM TC'!N61="Yes","Yes","No"))</f>
        <v/>
      </c>
      <c r="AY50" t="str">
        <f>IF(OR($B50="",$B50=0),"",IF('4 - FORM TC'!P61="Yes","Yes","No"))</f>
        <v/>
      </c>
      <c r="AZ50" t="str">
        <f>IF(OR($B50="",$B50=0),"",IF('4 - FORM TC'!Q61="Yes","Yes","No"))</f>
        <v/>
      </c>
      <c r="BA50" t="str">
        <f>IF(OR($B50="",$B50=0),"",IF('4 - FORM TC'!S61="Yes","Yes","No"))</f>
        <v/>
      </c>
      <c r="BB50" t="str">
        <f>IF(OR($B50="",$B50=0),"",IF('4 - FORM TC'!T61="Yes","Yes","No"))</f>
        <v/>
      </c>
      <c r="BC50" t="str">
        <f>IF(OR($B50="",$B50=0),"",IF('4 - FORM TC'!V61="Yes","Yes","No"))</f>
        <v/>
      </c>
      <c r="BF50" t="str">
        <f>IF('1 - SUMMARY'!$B$12="","",'1 - SUMMARY'!$B$12)</f>
        <v/>
      </c>
      <c r="BG50" t="str">
        <f>IF('1 - SUMMARY'!$C$20="","",'1 - SUMMARY'!$C$20)</f>
        <v/>
      </c>
      <c r="BH50" t="str">
        <f>IF('1 - SUMMARY'!$D$20="","",'1 - SUMMARY'!$D$20)</f>
        <v/>
      </c>
    </row>
    <row r="51" spans="1:60">
      <c r="A51" t="str">
        <f>IF(E51="","",'1 - SUMMARY'!F$10)</f>
        <v/>
      </c>
      <c r="B51" t="str">
        <f t="shared" si="0"/>
        <v/>
      </c>
      <c r="C51" t="str">
        <f>IF('AMOUNT COMP'!D62="","",'AMOUNT COMP'!D62)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t="str">
        <f>IF('2 - FORM GENERAL'!I62="","",'2 - FORM GENERAL'!I62)</f>
        <v/>
      </c>
      <c r="J51" s="8" t="str">
        <f>IF('2 - FORM GENERAL'!J62="","",'2 - FORM GENERAL'!J62)</f>
        <v/>
      </c>
      <c r="K51" t="str">
        <f>IF('2 - FORM GENERAL'!K62="","",'2 - FORM GENERAL'!K62)</f>
        <v/>
      </c>
      <c r="L51" s="8" t="str">
        <f>IF('2 - FORM GENERAL'!L62="","",'2 - FORM GENERAL'!L62)</f>
        <v/>
      </c>
      <c r="M51" s="8" t="str">
        <f>IF('2 - FORM GENERAL'!M62="","",'2 - FORM GENERAL'!M62)</f>
        <v/>
      </c>
      <c r="N51" t="str">
        <f>IF('2 - FORM GENERAL'!N62="","",'2 - FORM GENERAL'!N62)</f>
        <v/>
      </c>
      <c r="O51" t="str">
        <f>IF('3 - FORM COMP'!J62="","",'3 - FORM COMP'!J62)</f>
        <v/>
      </c>
      <c r="P51" t="str">
        <f>IF('3 - FORM COMP'!K62="","",'3 - FORM COMP'!K62)</f>
        <v/>
      </c>
      <c r="Q51" t="str">
        <f>IF('3 - FORM COMP'!L62="","",'3 - FORM COMP'!L62)</f>
        <v/>
      </c>
      <c r="R51" t="str">
        <f>IF('3 - FORM COMP'!M62="","",'3 - FORM COMP'!M62)</f>
        <v/>
      </c>
      <c r="S51" s="8" t="str">
        <f>IF('3 - FORM COMP'!N62="","",'3 - FORM COMP'!N62)</f>
        <v/>
      </c>
      <c r="T51" s="8" t="str">
        <f>IF('3 - FORM COMP'!O62="","",'3 - FORM COMP'!O62)</f>
        <v/>
      </c>
      <c r="U51" s="8" t="str">
        <f>IF('3 - FORM COMP'!P62="","",'3 - FORM COMP'!P62)</f>
        <v/>
      </c>
      <c r="V51" s="8" t="str">
        <f>IF('3 - FORM COMP'!Q62="","",'3 - FORM COMP'!Q62)</f>
        <v/>
      </c>
      <c r="W51" s="8" t="str">
        <f>IF('3 - FORM COMP'!R62="","",'3 - FORM COMP'!R62)</f>
        <v/>
      </c>
      <c r="X51" s="8" t="str">
        <f>IF('3 - FORM COMP'!S62="","",'3 - FORM COMP'!S62)</f>
        <v/>
      </c>
      <c r="Y51" s="8" t="str">
        <f>IF('3 - FORM COMP'!T62="","",'3 - FORM COMP'!T62)</f>
        <v/>
      </c>
      <c r="Z51" t="str">
        <f>IF('3 - FORM COMP'!U62="","",'3 - FORM COMP'!U62)</f>
        <v/>
      </c>
      <c r="AA51" t="str">
        <f>IF('3 - FORM COMP'!V62="","",'3 - FORM COMP'!V62)</f>
        <v/>
      </c>
      <c r="AB51" t="str">
        <f>IF('3 - FORM COMP'!W62="","",'3 - FORM COMP'!W62)</f>
        <v/>
      </c>
      <c r="AC51" t="str">
        <f>IF('4 - FORM TC'!K62="","",'4 - FORM TC'!K62)</f>
        <v/>
      </c>
      <c r="AD51" t="str">
        <f>IF('4 - FORM TC'!L62="","",'4 - FORM TC'!L62)</f>
        <v/>
      </c>
      <c r="AE51" t="str">
        <f>IF('4 - FORM TC'!O62="","",'4 - FORM TC'!O62)</f>
        <v/>
      </c>
      <c r="AF51" t="str">
        <f>IF('4 - FORM TC'!R62="","",'4 - FORM TC'!R62)</f>
        <v/>
      </c>
      <c r="AG51" t="str">
        <f>IF('4 - FORM TC'!U62="","",'4 - FORM TC'!U62)</f>
        <v/>
      </c>
      <c r="AH51" t="str">
        <f>IF('4 - FORM TC'!W62="","",'4 - FORM TC'!W62)</f>
        <v/>
      </c>
      <c r="AI51" t="str">
        <f>IF(OR($B51="",$B51=0),"",IF(AND($P51="FULL BOARD",$L51&lt;DATE(2025,LEFT(RIGHT(AI$1,3),2),LEFT(RIGHT(AI$1,6),2)),$M51&gt;=DATE(2025,LEFT(RIGHT(AI$1,3),2),LEFT(RIGHT(AI$1,6),2))),"Yes",IF(AND($P51="HALF BOARD",$Q51="Breakfast and lunch",$L51&lt;DATE(2025,LEFT(RIGHT(AI$1,3),2),LEFT(RIGHT(AI$1,6),2)),$M51&gt;=DATE(2025,LEFT(RIGHT(AI$1,3),2),LEFT(RIGHT(AI$1,6),2))),"Yes","No")))</f>
        <v/>
      </c>
      <c r="AJ51" t="str">
        <f>IF(OR($B51="",$B51=0),"",IF(AND($P51="FULL BOARD",$L51&lt;=DATE(2025,LEFT(RIGHT(AJ$1,3),2),LEFT(RIGHT(AJ$1,6),2)),$M51&gt;DATE(2025,LEFT(RIGHT(AJ$1,3),2),LEFT(RIGHT(AJ$1,6),2))),"Yes",IF(AND($P51="HALF BOARD",$Q51="Breakfast and dinner",$L51&lt;=DATE(2025,LEFT(RIGHT(AJ$1,3),2),LEFT(RIGHT(AJ$1,6),2)),$M51&gt;DATE(2025,LEFT(RIGHT(AJ$1,3),2),LEFT(RIGHT(AJ$1,6),2))),"Yes","No")))</f>
        <v/>
      </c>
      <c r="AK51" t="str">
        <f>IF(OR($B51="",$B51=0),"",IF(AND($P51="FULL BOARD",$L51&lt;DATE(2025,LEFT(RIGHT(AK$1,3),2),LEFT(RIGHT(AK$1,6),2)),$M51&gt;=DATE(2025,LEFT(RIGHT(AK$1,3),2),LEFT(RIGHT(AK$1,6),2))),"Yes",IF(AND($P51="HALF BOARD",$Q51="Breakfast and lunch",$L51&lt;DATE(2025,LEFT(RIGHT(AK$1,3),2),LEFT(RIGHT(AK$1,6),2)),$M51&gt;=DATE(2025,LEFT(RIGHT(AK$1,3),2),LEFT(RIGHT(AK$1,6),2))),"Yes","No")))</f>
        <v/>
      </c>
      <c r="AL51" t="str">
        <f>IF(OR($B51="",$B51=0),"",IF(AND($P51="FULL BOARD",$L51&lt;=DATE(2025,LEFT(RIGHT(AL$1,3),2),LEFT(RIGHT(AL$1,6),2)),$M51&gt;DATE(2025,LEFT(RIGHT(AL$1,3),2),LEFT(RIGHT(AL$1,6),2))),"Yes",IF(AND($P51="HALF BOARD",$Q51="Breakfast and dinner",$L51&lt;=DATE(2025,LEFT(RIGHT(AL$1,3),2),LEFT(RIGHT(AL$1,6),2)),$M51&gt;DATE(2025,LEFT(RIGHT(AL$1,3),2),LEFT(RIGHT(AL$1,6),2))),"Yes","No")))</f>
        <v/>
      </c>
      <c r="AM51" t="str">
        <f>IF(OR($B51="",$B51=0),"",IF(AND($P51="FULL BOARD",$L51&lt;DATE(2025,LEFT(RIGHT(AM$1,3),2),LEFT(RIGHT(AM$1,6),2)),$M51&gt;=DATE(2025,LEFT(RIGHT(AM$1,3),2),LEFT(RIGHT(AM$1,6),2))),"Yes",IF(AND($P51="HALF BOARD",$Q51="Breakfast and lunch",$L51&lt;DATE(2025,LEFT(RIGHT(AM$1,3),2),LEFT(RIGHT(AM$1,6),2)),$M51&gt;=DATE(2025,LEFT(RIGHT(AM$1,3),2),LEFT(RIGHT(AM$1,6),2))),"Yes","No")))</f>
        <v/>
      </c>
      <c r="AN51" t="str">
        <f>IF(OR($B51="",$B51=0),"",IF(AND($P51="FULL BOARD",$L51&lt;=DATE(2025,LEFT(RIGHT(AN$1,3),2),LEFT(RIGHT(AN$1,6),2)),$M51&gt;DATE(2025,LEFT(RIGHT(AN$1,3),2),LEFT(RIGHT(AN$1,6),2))),"Yes",IF(AND($P51="HALF BOARD",$Q51="Breakfast and dinner",$L51&lt;=DATE(2025,LEFT(RIGHT(AN$1,3),2),LEFT(RIGHT(AN$1,6),2)),$M51&gt;DATE(2025,LEFT(RIGHT(AN$1,3),2),LEFT(RIGHT(AN$1,6),2))),"Yes","No")))</f>
        <v/>
      </c>
      <c r="AO51" t="str">
        <f>IF(OR($B51="",$B51=0),"",IF(AND($P51="FULL BOARD",$L51&lt;DATE(2025,LEFT(RIGHT(AO$1,3),2),LEFT(RIGHT(AO$1,6),2)),$M51&gt;=DATE(2025,LEFT(RIGHT(AO$1,3),2),LEFT(RIGHT(AO$1,6),2))),"Yes",IF(AND($P51="HALF BOARD",$Q51="Breakfast and lunch",$L51&lt;DATE(2025,LEFT(RIGHT(AO$1,3),2),LEFT(RIGHT(AO$1,6),2)),$M51&gt;=DATE(2025,LEFT(RIGHT(AO$1,3),2),LEFT(RIGHT(AO$1,6),2))),"Yes","No")))</f>
        <v/>
      </c>
      <c r="AP51" t="str">
        <f>IF(OR($B51="",$B51=0),"",IF(AND($P51="FULL BOARD",$L51&lt;=DATE(2025,LEFT(RIGHT(AP$1,3),2),LEFT(RIGHT(AP$1,6),2)),$M51&gt;DATE(2025,LEFT(RIGHT(AP$1,3),2),LEFT(RIGHT(AP$1,6),2))),"Yes",IF(AND($P51="HALF BOARD",$Q51="Breakfast and dinner",$L51&lt;=DATE(2025,LEFT(RIGHT(AP$1,3),2),LEFT(RIGHT(AP$1,6),2)),$M51&gt;DATE(2025,LEFT(RIGHT(AP$1,3),2),LEFT(RIGHT(AP$1,6),2))),"Yes","No")))</f>
        <v/>
      </c>
      <c r="AQ51" t="str">
        <f>IF(OR($B51="",$B51=0),"",IF(AND($P51="FULL BOARD",$L51&lt;DATE(2025,LEFT(RIGHT(AQ$1,3),2),LEFT(RIGHT(AQ$1,6),2)),$M51&gt;=DATE(2025,LEFT(RIGHT(AQ$1,3),2),LEFT(RIGHT(AQ$1,6),2))),"Yes",IF(AND($P51="HALF BOARD",$Q51="Breakfast and lunch",$L51&lt;DATE(2025,LEFT(RIGHT(AQ$1,3),2),LEFT(RIGHT(AQ$1,6),2)),$M51&gt;=DATE(2025,LEFT(RIGHT(AQ$1,3),2),LEFT(RIGHT(AQ$1,6),2))),"Yes","No")))</f>
        <v/>
      </c>
      <c r="AR51" t="str">
        <f>IF(OR($B51="",$B51=0),"",IF(AND($P51="FULL BOARD",$L51&lt;=DATE(2025,LEFT(RIGHT(AR$1,3),2),LEFT(RIGHT(AR$1,6),2)),$M51&gt;DATE(2025,LEFT(RIGHT(AR$1,3),2),LEFT(RIGHT(AR$1,6),2))),"Yes",IF(AND($P51="HALF BOARD",$Q51="Breakfast and dinner",$L51&lt;=DATE(2025,LEFT(RIGHT(AR$1,3),2),LEFT(RIGHT(AR$1,6),2)),$M51&gt;DATE(2025,LEFT(RIGHT(AR$1,3),2),LEFT(RIGHT(AR$1,6),2))),"Yes","No")))</f>
        <v/>
      </c>
      <c r="AS51" t="str">
        <f>IF(OR($B51="",$B51=0),"",IF(OR($R51="2 competition days",$R51="Only Saturday"),"Yes (in the hall)",IF(AND($P51="FULL BOARD",$L51&lt;DATE(2025,LEFT(RIGHT(AS$1,3),2),LEFT(RIGHT(AS$1,6),2)),$M51&gt;=DATE(2025,LEFT(RIGHT(AS$1,3),2),LEFT(RIGHT(AS$1,6),2))),"Yes",IF(AND($P51="HALF BOARD",$Q51="Breakfast and lunch",$L51&lt;DATE(2025,LEFT(RIGHT(AS$1,3),2),LEFT(RIGHT(AS$1,6),2)),$M51&gt;=DATE(2025,LEFT(RIGHT(AS$1,3),2),LEFT(RIGHT(AS$1,6),2))),"Yes","No"))))</f>
        <v/>
      </c>
      <c r="AT51" t="str">
        <f>IF(OR($B51="",$B51=0),"",IF(AND($P51="FULL BOARD",$L51&lt;=DATE(2025,LEFT(RIGHT(AT$1,3),2),LEFT(RIGHT(AT$1,6),2)),$M51&gt;DATE(2025,LEFT(RIGHT(AT$1,3),2),LEFT(RIGHT(AT$1,6),2))),"Yes",IF(AND($P51="HALF BOARD",$Q51="Breakfast and dinner",$L51&lt;=DATE(2025,LEFT(RIGHT(AT$1,3),2),LEFT(RIGHT(AT$1,6),2)),$M51&gt;DATE(2025,LEFT(RIGHT(AT$1,3),2),LEFT(RIGHT(AT$1,6),2))),"Yes","No")))</f>
        <v/>
      </c>
      <c r="AU51" t="str">
        <f>IF(OR($B51="",$B51=0),"",IF(OR($R51="2 competition days",$R51="Only Sunday"),"Yes (in the hall)",IF(AND($P51="FULL BOARD",$L51&lt;DATE(2025,LEFT(RIGHT(AU$1,3),2),LEFT(RIGHT(AU$1,6),2)),$M51&gt;=DATE(2025,LEFT(RIGHT(AU$1,3),2),LEFT(RIGHT(AU$1,6),2))),"Yes",IF(AND($P51="HALF BOARD",$Q51="Breakfast and lunch",$L51&lt;DATE(2025,LEFT(RIGHT(AU$1,3),2),LEFT(RIGHT(AU$1,6),2)),$M51&gt;=DATE(2025,LEFT(RIGHT(AU$1,3),2),LEFT(RIGHT(AU$1,6),2))),"Yes","No"))))</f>
        <v/>
      </c>
      <c r="AV51" t="str">
        <f>IF(OR($B51="",$B51=0),"",IF(AND($P51="FULL BOARD",$L51&lt;=DATE(2025,LEFT(RIGHT(AV$1,3),2),LEFT(RIGHT(AV$1,6),2)),$M51&gt;DATE(2025,LEFT(RIGHT(AV$1,3),2),LEFT(RIGHT(AV$1,6),2))),"Yes",IF(AND($P51="HALF BOARD",$Q51="Breakfast and dinner",$L51&lt;=DATE(2025,LEFT(RIGHT(AV$1,3),2),LEFT(RIGHT(AV$1,6),2)),$M51&gt;DATE(2025,LEFT(RIGHT(AV$1,3),2),LEFT(RIGHT(AV$1,6),2))),"Yes","No")))</f>
        <v/>
      </c>
      <c r="AW51" t="str">
        <f>IF(OR($B51="",$B51=0),"",IF('4 - FORM TC'!M62="Yes","Yes","No"))</f>
        <v/>
      </c>
      <c r="AX51" t="str">
        <f>IF(OR($B51="",$B51=0),"",IF('4 - FORM TC'!N62="Yes","Yes","No"))</f>
        <v/>
      </c>
      <c r="AY51" t="str">
        <f>IF(OR($B51="",$B51=0),"",IF('4 - FORM TC'!P62="Yes","Yes","No"))</f>
        <v/>
      </c>
      <c r="AZ51" t="str">
        <f>IF(OR($B51="",$B51=0),"",IF('4 - FORM TC'!Q62="Yes","Yes","No"))</f>
        <v/>
      </c>
      <c r="BA51" t="str">
        <f>IF(OR($B51="",$B51=0),"",IF('4 - FORM TC'!S62="Yes","Yes","No"))</f>
        <v/>
      </c>
      <c r="BB51" t="str">
        <f>IF(OR($B51="",$B51=0),"",IF('4 - FORM TC'!T62="Yes","Yes","No"))</f>
        <v/>
      </c>
      <c r="BC51" t="str">
        <f>IF(OR($B51="",$B51=0),"",IF('4 - FORM TC'!V62="Yes","Yes","No"))</f>
        <v/>
      </c>
      <c r="BF51" t="str">
        <f>IF('1 - SUMMARY'!$B$12="","",'1 - SUMMARY'!$B$12)</f>
        <v/>
      </c>
      <c r="BG51" t="str">
        <f>IF('1 - SUMMARY'!$C$20="","",'1 - SUMMARY'!$C$20)</f>
        <v/>
      </c>
      <c r="BH51" t="str">
        <f>IF('1 - SUMMARY'!$D$20="","",'1 - SUMMARY'!$D$20)</f>
        <v/>
      </c>
    </row>
  </sheetData>
  <sheetProtection algorithmName="SHA-512" hashValue="tpnwzj29cnRQFrHPPS2OsIeSdrb08mbZIX6tDRs2yf7MeN5YCGOlyX4x/Jt3TlmZfuBjOYTIWXp65fz6g8QSVA==" saltValue="KUzkjeqUdBYCoiTy6acXEQ==" spinCount="100000" sheet="1" objects="1" scenarios="1"/>
  <pageMargins left="0.7" right="0.7" top="0.75" bottom="0.75" header="0.3" footer="0.3"/>
  <pageSetup paperSize="9" orientation="portrait" horizontalDpi="0" verticalDpi="0"/>
  <ignoredErrors>
    <ignoredError sqref="A2:K2 A1:K1 AA1:AC1 L2:AA2 L1:R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59dc12-f78f-4d39-a9c0-928ad2300f8f" xsi:nil="true"/>
    <lcf76f155ced4ddcb4097134ff3c332f xmlns="e1cca6dc-628e-44d9-b133-d0953a93d0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56F1CB500384C88D243F9C6021B03" ma:contentTypeVersion="14" ma:contentTypeDescription="Crée un document." ma:contentTypeScope="" ma:versionID="14ca9ff50b60863e6e2fa44a6453de1f">
  <xsd:schema xmlns:xsd="http://www.w3.org/2001/XMLSchema" xmlns:xs="http://www.w3.org/2001/XMLSchema" xmlns:p="http://schemas.microsoft.com/office/2006/metadata/properties" xmlns:ns2="e1cca6dc-628e-44d9-b133-d0953a93d0ea" xmlns:ns3="3259dc12-f78f-4d39-a9c0-928ad2300f8f" targetNamespace="http://schemas.microsoft.com/office/2006/metadata/properties" ma:root="true" ma:fieldsID="014c6da229699483a362c44882239766" ns2:_="" ns3:_="">
    <xsd:import namespace="e1cca6dc-628e-44d9-b133-d0953a93d0ea"/>
    <xsd:import namespace="3259dc12-f78f-4d39-a9c0-928ad2300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ca6dc-628e-44d9-b133-d0953a93d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9dc12-f78f-4d39-a9c0-928ad2300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7d4931-d49c-4caf-b908-8c55ad6ac1a3}" ma:internalName="TaxCatchAll" ma:showField="CatchAllData" ma:web="3259dc12-f78f-4d39-a9c0-928ad2300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7C55B-E339-402E-BFFC-106023BD2CDA}">
  <ds:schemaRefs>
    <ds:schemaRef ds:uri="e1cca6dc-628e-44d9-b133-d0953a93d0ea"/>
    <ds:schemaRef ds:uri="3259dc12-f78f-4d39-a9c0-928ad2300f8f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355A30-2535-48C5-89EE-67FAB5A8F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ca6dc-628e-44d9-b133-d0953a93d0ea"/>
    <ds:schemaRef ds:uri="3259dc12-f78f-4d39-a9c0-928ad2300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SET</vt:lpstr>
      <vt:lpstr>1 - SUMMARY</vt:lpstr>
      <vt:lpstr>2 - FORM GENERAL</vt:lpstr>
      <vt:lpstr>3 - FORM COMP</vt:lpstr>
      <vt:lpstr>4 - FORM TC</vt:lpstr>
      <vt:lpstr>AMOUNT COMP</vt:lpstr>
      <vt:lpstr>AMOUNT TC</vt:lpstr>
      <vt:lpstr>EXPORT</vt:lpstr>
      <vt:lpstr>'1 - SUMMARY'!Zone_d_impression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ANNE-CLAIRE GOURMELON</cp:lastModifiedBy>
  <cp:revision/>
  <dcterms:created xsi:type="dcterms:W3CDTF">2022-03-17T08:57:29Z</dcterms:created>
  <dcterms:modified xsi:type="dcterms:W3CDTF">2025-01-08T08:50:38Z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0x01010012D56F1CB500384C88D243F9C6021B03</vt:lpwstr>
  </property>
  <property fmtid="{D5CDD505-2E9C-101B-9397-08002B2CF9AE}" pid="3" name="MediaServiceImageTags">
    <vt:lpwstr/>
  </property>
</Properties>
</file>