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ayb\Downloads\"/>
    </mc:Choice>
  </mc:AlternateContent>
  <bookViews>
    <workbookView xWindow="0" yWindow="0" windowWidth="20490" windowHeight="7620"/>
  </bookViews>
  <sheets>
    <sheet name="Form to fill" sheetId="1" r:id="rId1"/>
    <sheet name="Full Exanmpe" sheetId="2" r:id="rId2"/>
  </sheets>
  <calcPr calcId="162913"/>
</workbook>
</file>

<file path=xl/calcChain.xml><?xml version="1.0" encoding="utf-8"?>
<calcChain xmlns="http://schemas.openxmlformats.org/spreadsheetml/2006/main">
  <c r="D33" i="1" l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L9" i="1" l="1"/>
  <c r="K9" i="1"/>
  <c r="D15" i="1" s="1"/>
  <c r="R16" i="1" l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15" i="1"/>
  <c r="O35" i="1" l="1"/>
  <c r="P35" i="1"/>
  <c r="Q35" i="1"/>
  <c r="R35" i="1"/>
  <c r="J9" i="1"/>
  <c r="D34" i="1" s="1"/>
  <c r="I9" i="1"/>
  <c r="M16" i="1" l="1"/>
  <c r="M17" i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M31" i="1"/>
  <c r="M15" i="1"/>
  <c r="N15" i="1" s="1"/>
  <c r="N17" i="1" l="1"/>
  <c r="N16" i="1"/>
  <c r="N31" i="1"/>
  <c r="M32" i="1"/>
  <c r="N32" i="1" s="1"/>
  <c r="M33" i="1"/>
  <c r="N33" i="1" s="1"/>
  <c r="M34" i="1"/>
  <c r="N34" i="1" s="1"/>
  <c r="C35" i="1" l="1"/>
  <c r="N35" i="1" l="1"/>
  <c r="D36" i="1" s="1"/>
</calcChain>
</file>

<file path=xl/sharedStrings.xml><?xml version="1.0" encoding="utf-8"?>
<sst xmlns="http://schemas.openxmlformats.org/spreadsheetml/2006/main" count="78" uniqueCount="36">
  <si>
    <t>Hotels reservation form - IJF Masters 2022 Jerusalem</t>
  </si>
  <si>
    <t>Please fill all the grey fields, choose from the drop-list where possible.</t>
  </si>
  <si>
    <t>Full Name</t>
  </si>
  <si>
    <t>Email</t>
  </si>
  <si>
    <t>Telephone (Mob if possible)</t>
  </si>
  <si>
    <t>Team:</t>
  </si>
  <si>
    <t>Contact</t>
  </si>
  <si>
    <t>Date:</t>
  </si>
  <si>
    <t>PP Single rate, BB base</t>
  </si>
  <si>
    <t>PP Double rate, BB base</t>
  </si>
  <si>
    <t>PP Single rate, HB base (Dinner)</t>
  </si>
  <si>
    <t>PP Double rate, HB base (Dinner)</t>
  </si>
  <si>
    <t>Lunch in venue</t>
  </si>
  <si>
    <t>Hotel</t>
  </si>
  <si>
    <t>Accommodation</t>
  </si>
  <si>
    <t xml:space="preserve"> No.</t>
  </si>
  <si>
    <t>Room type</t>
  </si>
  <si>
    <t>No of Pax</t>
  </si>
  <si>
    <t>Main Guest</t>
  </si>
  <si>
    <r>
      <t xml:space="preserve">Second guest
</t>
    </r>
    <r>
      <rPr>
        <b/>
        <sz val="11"/>
        <color theme="1"/>
        <rFont val="Arial"/>
        <family val="2"/>
        <scheme val="minor"/>
      </rPr>
      <t>Double only</t>
    </r>
  </si>
  <si>
    <t>Function</t>
  </si>
  <si>
    <t>Arrival date
(DD/MM/YY)</t>
  </si>
  <si>
    <t>Departure date
(DD/MM/YY)</t>
  </si>
  <si>
    <t>No of nights</t>
  </si>
  <si>
    <t>Final cost per room</t>
  </si>
  <si>
    <t>Lunch in venue
20.12</t>
  </si>
  <si>
    <t>Lunch in venue
21.12</t>
  </si>
  <si>
    <t>Lunch in venue
22.12</t>
  </si>
  <si>
    <t>Final cost for venue lunch</t>
  </si>
  <si>
    <t>Given name</t>
  </si>
  <si>
    <t>Last name</t>
  </si>
  <si>
    <t>None</t>
  </si>
  <si>
    <t>15/12/2022</t>
  </si>
  <si>
    <t>TOTAL</t>
  </si>
  <si>
    <t>Total for payment</t>
  </si>
  <si>
    <t xml:space="preserve">Room Price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</si>
</sst>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[$$-409]#,##0.0"/>
    <numFmt numFmtId="166" formatCode="[$$-409]#,##0"/>
    <numFmt numFmtId="167" formatCode="[$$-409]#,##0.00"/>
  </numFmts>
  <fonts count="18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charset val="238"/>
      <scheme val="minor"/>
    </font>
    <font>
      <sz val="11"/>
      <name val="Arial"/>
      <family val="2"/>
      <charset val="238"/>
      <scheme val="minor"/>
    </font>
    <font>
      <sz val="16"/>
      <name val="Arial"/>
      <family val="2"/>
      <charset val="238"/>
      <scheme val="minor"/>
    </font>
    <font>
      <sz val="12"/>
      <name val="Arial"/>
      <family val="2"/>
      <charset val="238"/>
      <scheme val="minor"/>
    </font>
    <font>
      <b/>
      <sz val="12"/>
      <name val="Arial"/>
      <family val="2"/>
      <charset val="238"/>
      <scheme val="minor"/>
    </font>
    <font>
      <b/>
      <sz val="11"/>
      <name val="Arial"/>
      <family val="2"/>
      <charset val="238"/>
      <scheme val="minor"/>
    </font>
    <font>
      <i/>
      <sz val="11"/>
      <name val="Arial"/>
      <family val="2"/>
      <charset val="238"/>
      <scheme val="minor"/>
    </font>
    <font>
      <i/>
      <sz val="11"/>
      <color rgb="FFFF0000"/>
      <name val="Arial"/>
      <family val="2"/>
      <charset val="238"/>
      <scheme val="minor"/>
    </font>
    <font>
      <b/>
      <sz val="14"/>
      <color theme="1"/>
      <name val="Arial"/>
      <family val="2"/>
      <scheme val="minor"/>
    </font>
    <font>
      <sz val="12"/>
      <color rgb="FFFF0000"/>
      <name val="Arial"/>
      <family val="2"/>
      <charset val="238"/>
      <scheme val="minor"/>
    </font>
    <font>
      <b/>
      <sz val="12"/>
      <color rgb="FFFF0000"/>
      <name val="Arial"/>
      <family val="2"/>
      <charset val="238"/>
      <scheme val="minor"/>
    </font>
    <font>
      <b/>
      <sz val="14"/>
      <color rgb="FFFF00FF"/>
      <name val="Arial"/>
      <family val="2"/>
      <scheme val="minor"/>
    </font>
    <font>
      <b/>
      <sz val="14"/>
      <name val="Arial"/>
      <family val="2"/>
      <scheme val="minor"/>
    </font>
    <font>
      <sz val="11"/>
      <name val="Arial"/>
      <family val="2"/>
      <scheme val="minor"/>
    </font>
    <font>
      <b/>
      <sz val="16"/>
      <color theme="1"/>
      <name val="Arial"/>
      <family val="2"/>
      <scheme val="minor"/>
    </font>
    <font>
      <sz val="28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24" xfId="0" applyBorder="1" applyAlignment="1">
      <alignment horizontal="center" vertical="center"/>
    </xf>
    <xf numFmtId="0" fontId="3" fillId="0" borderId="16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12" fillId="0" borderId="4" xfId="1" applyFont="1" applyBorder="1"/>
    <xf numFmtId="0" fontId="14" fillId="0" borderId="4" xfId="1" applyFont="1" applyBorder="1" applyAlignment="1">
      <alignment horizontal="center"/>
    </xf>
    <xf numFmtId="164" fontId="0" fillId="0" borderId="0" xfId="0" applyNumberFormat="1"/>
    <xf numFmtId="0" fontId="4" fillId="0" borderId="0" xfId="1" applyFont="1"/>
    <xf numFmtId="0" fontId="12" fillId="0" borderId="0" xfId="1" applyFont="1" applyAlignment="1">
      <alignment horizontal="center"/>
    </xf>
    <xf numFmtId="0" fontId="5" fillId="0" borderId="0" xfId="1" applyFont="1"/>
    <xf numFmtId="164" fontId="2" fillId="0" borderId="0" xfId="1" applyNumberFormat="1"/>
    <xf numFmtId="0" fontId="6" fillId="0" borderId="0" xfId="1" applyFont="1"/>
    <xf numFmtId="0" fontId="11" fillId="0" borderId="0" xfId="1" applyFont="1"/>
    <xf numFmtId="165" fontId="12" fillId="0" borderId="4" xfId="1" applyNumberFormat="1" applyFont="1" applyBorder="1" applyAlignment="1">
      <alignment horizontal="center"/>
    </xf>
    <xf numFmtId="166" fontId="15" fillId="0" borderId="4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4" borderId="14" xfId="1" applyFont="1" applyFill="1" applyBorder="1" applyAlignment="1" applyProtection="1">
      <alignment horizontal="center"/>
      <protection locked="0"/>
    </xf>
    <xf numFmtId="0" fontId="3" fillId="4" borderId="11" xfId="1" applyFont="1" applyFill="1" applyBorder="1" applyProtection="1">
      <protection locked="0"/>
    </xf>
    <xf numFmtId="0" fontId="3" fillId="2" borderId="11" xfId="1" applyFont="1" applyFill="1" applyBorder="1" applyProtection="1">
      <protection locked="0"/>
    </xf>
    <xf numFmtId="0" fontId="3" fillId="4" borderId="14" xfId="1" applyFont="1" applyFill="1" applyBorder="1" applyProtection="1">
      <protection locked="0"/>
    </xf>
    <xf numFmtId="0" fontId="3" fillId="2" borderId="14" xfId="1" applyFont="1" applyFill="1" applyBorder="1" applyProtection="1">
      <protection locked="0"/>
    </xf>
    <xf numFmtId="14" fontId="9" fillId="4" borderId="11" xfId="1" applyNumberFormat="1" applyFont="1" applyFill="1" applyBorder="1" applyProtection="1">
      <protection locked="0"/>
    </xf>
    <xf numFmtId="0" fontId="13" fillId="0" borderId="2" xfId="0" applyFont="1" applyBorder="1"/>
    <xf numFmtId="0" fontId="13" fillId="0" borderId="3" xfId="0" applyFont="1" applyBorder="1"/>
    <xf numFmtId="0" fontId="13" fillId="0" borderId="6" xfId="0" applyFont="1" applyBorder="1"/>
    <xf numFmtId="0" fontId="8" fillId="3" borderId="12" xfId="1" applyFont="1" applyFill="1" applyBorder="1" applyAlignment="1">
      <alignment horizontal="center" vertical="center"/>
    </xf>
    <xf numFmtId="166" fontId="14" fillId="0" borderId="4" xfId="1" applyNumberFormat="1" applyFont="1" applyBorder="1" applyAlignment="1">
      <alignment horizontal="center"/>
    </xf>
    <xf numFmtId="0" fontId="1" fillId="0" borderId="0" xfId="0" applyFont="1" applyAlignment="1">
      <alignment vertical="center" wrapText="1"/>
    </xf>
    <xf numFmtId="164" fontId="1" fillId="0" borderId="30" xfId="0" applyNumberFormat="1" applyFont="1" applyBorder="1" applyAlignment="1">
      <alignment horizontal="center" vertical="center" wrapText="1"/>
    </xf>
    <xf numFmtId="1" fontId="14" fillId="0" borderId="4" xfId="1" applyNumberFormat="1" applyFont="1" applyBorder="1" applyAlignment="1">
      <alignment horizontal="center"/>
    </xf>
    <xf numFmtId="166" fontId="14" fillId="0" borderId="21" xfId="1" applyNumberFormat="1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5" fillId="4" borderId="2" xfId="1" applyFont="1" applyFill="1" applyBorder="1" applyAlignment="1" applyProtection="1">
      <alignment horizontal="center"/>
      <protection locked="0"/>
    </xf>
    <xf numFmtId="0" fontId="5" fillId="4" borderId="6" xfId="1" applyFont="1" applyFill="1" applyBorder="1" applyAlignment="1" applyProtection="1">
      <alignment horizontal="center"/>
      <protection locked="0"/>
    </xf>
    <xf numFmtId="0" fontId="7" fillId="0" borderId="19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6" fillId="4" borderId="2" xfId="1" applyFont="1" applyFill="1" applyBorder="1" applyAlignment="1" applyProtection="1">
      <alignment horizontal="center"/>
      <protection locked="0"/>
    </xf>
    <xf numFmtId="0" fontId="6" fillId="4" borderId="3" xfId="1" applyFont="1" applyFill="1" applyBorder="1" applyAlignment="1" applyProtection="1">
      <alignment horizontal="center"/>
      <protection locked="0"/>
    </xf>
    <xf numFmtId="0" fontId="6" fillId="4" borderId="6" xfId="1" applyFont="1" applyFill="1" applyBorder="1" applyAlignment="1" applyProtection="1">
      <alignment horizontal="center"/>
      <protection locked="0"/>
    </xf>
    <xf numFmtId="0" fontId="12" fillId="4" borderId="2" xfId="1" applyFont="1" applyFill="1" applyBorder="1" applyAlignment="1" applyProtection="1">
      <alignment horizontal="center"/>
      <protection locked="0"/>
    </xf>
    <xf numFmtId="0" fontId="12" fillId="4" borderId="3" xfId="1" applyFont="1" applyFill="1" applyBorder="1" applyAlignment="1" applyProtection="1">
      <alignment horizontal="center"/>
      <protection locked="0"/>
    </xf>
    <xf numFmtId="0" fontId="12" fillId="4" borderId="6" xfId="1" applyFont="1" applyFill="1" applyBorder="1" applyAlignment="1" applyProtection="1">
      <alignment horizontal="center"/>
      <protection locked="0"/>
    </xf>
    <xf numFmtId="0" fontId="5" fillId="0" borderId="2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5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12" fillId="0" borderId="0" xfId="1" applyNumberFormat="1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164" fontId="7" fillId="0" borderId="19" xfId="1" applyNumberFormat="1" applyFont="1" applyBorder="1" applyAlignment="1">
      <alignment horizontal="center" vertical="center" wrapText="1"/>
    </xf>
    <xf numFmtId="164" fontId="7" fillId="0" borderId="20" xfId="1" applyNumberFormat="1" applyFont="1" applyBorder="1" applyAlignment="1">
      <alignment horizontal="center" vertical="center" wrapText="1"/>
    </xf>
    <xf numFmtId="164" fontId="7" fillId="0" borderId="21" xfId="1" applyNumberFormat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14" fillId="0" borderId="2" xfId="1" applyFont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6" fillId="0" borderId="18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67" fontId="16" fillId="0" borderId="18" xfId="0" applyNumberFormat="1" applyFont="1" applyBorder="1" applyAlignment="1">
      <alignment horizontal="center" vertical="center" wrapText="1"/>
    </xf>
    <xf numFmtId="167" fontId="16" fillId="0" borderId="25" xfId="0" applyNumberFormat="1" applyFont="1" applyBorder="1" applyAlignment="1">
      <alignment horizontal="center" vertical="center" wrapText="1"/>
    </xf>
    <xf numFmtId="167" fontId="16" fillId="0" borderId="27" xfId="0" applyNumberFormat="1" applyFont="1" applyBorder="1" applyAlignment="1">
      <alignment horizontal="center" vertical="center" wrapText="1"/>
    </xf>
    <xf numFmtId="167" fontId="16" fillId="0" borderId="28" xfId="0" applyNumberFormat="1" applyFont="1" applyBorder="1" applyAlignment="1">
      <alignment horizontal="center" vertical="center" wrapText="1"/>
    </xf>
    <xf numFmtId="167" fontId="16" fillId="0" borderId="22" xfId="0" applyNumberFormat="1" applyFont="1" applyBorder="1" applyAlignment="1">
      <alignment horizontal="center" vertical="center" wrapText="1"/>
    </xf>
    <xf numFmtId="167" fontId="16" fillId="0" borderId="26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307577</xdr:colOff>
      <xdr:row>1</xdr:row>
      <xdr:rowOff>0</xdr:rowOff>
    </xdr:from>
    <xdr:to>
      <xdr:col>16</xdr:col>
      <xdr:colOff>82568</xdr:colOff>
      <xdr:row>2</xdr:row>
      <xdr:rowOff>260830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3593" y="228203"/>
          <a:ext cx="1629192" cy="489033"/>
        </a:xfrm>
        <a:prstGeom prst="rect">
          <a:avLst/>
        </a:prstGeom>
      </xdr:spPr>
    </xdr:pic>
    <xdr:clientData/>
  </xdr:twoCellAnchor>
  <xdr:twoCellAnchor editAs="oneCell">
    <xdr:from>
      <xdr:col>0</xdr:col>
      <xdr:colOff>49610</xdr:colOff>
      <xdr:row>0</xdr:row>
      <xdr:rowOff>9922</xdr:rowOff>
    </xdr:from>
    <xdr:to>
      <xdr:col>1</xdr:col>
      <xdr:colOff>248048</xdr:colOff>
      <xdr:row>2</xdr:row>
      <xdr:rowOff>525299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10" y="9922"/>
          <a:ext cx="496094" cy="971783"/>
        </a:xfrm>
        <a:prstGeom prst="rect">
          <a:avLst/>
        </a:prstGeom>
      </xdr:spPr>
    </xdr:pic>
    <xdr:clientData/>
  </xdr:twoCellAnchor>
  <xdr:twoCellAnchor editAs="oneCell">
    <xdr:from>
      <xdr:col>13</xdr:col>
      <xdr:colOff>555624</xdr:colOff>
      <xdr:row>0</xdr:row>
      <xdr:rowOff>158750</xdr:rowOff>
    </xdr:from>
    <xdr:to>
      <xdr:col>14</xdr:col>
      <xdr:colOff>396874</xdr:colOff>
      <xdr:row>2</xdr:row>
      <xdr:rowOff>446485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8749" y="158750"/>
          <a:ext cx="744141" cy="744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topLeftCell="A7" zoomScale="96" zoomScaleNormal="96" workbookViewId="0">
      <selection activeCell="B34" sqref="B34"/>
    </sheetView>
  </sheetViews>
  <sheetFormatPr defaultRowHeight="14.25" x14ac:dyDescent="0.2"/>
  <cols>
    <col min="1" max="1" width="3.875" customWidth="1"/>
    <col min="3" max="3" width="9.625" customWidth="1"/>
    <col min="5" max="7" width="11.25" customWidth="1"/>
    <col min="8" max="9" width="13.5" customWidth="1"/>
    <col min="10" max="10" width="13.25" customWidth="1"/>
    <col min="11" max="11" width="15.75" customWidth="1"/>
    <col min="12" max="12" width="15" customWidth="1"/>
    <col min="13" max="13" width="10.375" customWidth="1"/>
    <col min="14" max="14" width="11.875" style="9" customWidth="1"/>
    <col min="15" max="15" width="13" customWidth="1"/>
    <col min="16" max="17" width="11.375" customWidth="1"/>
  </cols>
  <sheetData>
    <row r="1" spans="1:18" ht="18" customHeight="1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8" ht="18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8" ht="43.5" customHeight="1" thickBo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8" ht="18.75" thickBot="1" x14ac:dyDescent="0.3">
      <c r="A4" s="26" t="s">
        <v>1</v>
      </c>
      <c r="B4" s="27"/>
      <c r="C4" s="27"/>
      <c r="D4" s="27"/>
      <c r="E4" s="27"/>
      <c r="F4" s="27"/>
      <c r="G4" s="27"/>
      <c r="H4" s="27"/>
      <c r="I4" s="27"/>
      <c r="J4" s="28"/>
    </row>
    <row r="5" spans="1:18" ht="15.75" thickBot="1" x14ac:dyDescent="0.25">
      <c r="K5" s="47" t="s">
        <v>2</v>
      </c>
      <c r="L5" s="48"/>
      <c r="M5" s="47" t="s">
        <v>3</v>
      </c>
      <c r="N5" s="48"/>
      <c r="O5" s="47" t="s">
        <v>4</v>
      </c>
      <c r="P5" s="48"/>
    </row>
    <row r="6" spans="1:18" ht="21" thickBot="1" x14ac:dyDescent="0.35">
      <c r="B6" s="10"/>
      <c r="C6" s="5" t="s">
        <v>5</v>
      </c>
      <c r="D6" s="41"/>
      <c r="E6" s="42"/>
      <c r="F6" s="42"/>
      <c r="G6" s="42"/>
      <c r="H6" s="43"/>
      <c r="J6" s="5" t="s">
        <v>6</v>
      </c>
      <c r="K6" s="36"/>
      <c r="L6" s="37"/>
      <c r="M6" s="36"/>
      <c r="N6" s="37"/>
      <c r="O6" s="36"/>
      <c r="P6" s="37"/>
    </row>
    <row r="7" spans="1:18" ht="20.25" x14ac:dyDescent="0.3">
      <c r="B7" s="10"/>
      <c r="C7" s="6" t="s">
        <v>7</v>
      </c>
      <c r="D7" s="44"/>
      <c r="E7" s="45"/>
      <c r="F7" s="46"/>
      <c r="G7" s="11"/>
      <c r="H7" s="12"/>
      <c r="I7" s="12"/>
      <c r="K7" s="15"/>
      <c r="L7" s="11"/>
      <c r="M7" s="11"/>
      <c r="N7" s="13"/>
    </row>
    <row r="8" spans="1:18" ht="37.5" customHeight="1" x14ac:dyDescent="0.3">
      <c r="B8" s="10"/>
      <c r="C8" s="11"/>
      <c r="D8" s="11"/>
      <c r="E8" s="11"/>
      <c r="F8" s="11"/>
      <c r="G8" s="11"/>
      <c r="H8" s="12"/>
      <c r="I8" s="18" t="s">
        <v>8</v>
      </c>
      <c r="J8" s="19" t="s">
        <v>9</v>
      </c>
      <c r="K8" s="18" t="s">
        <v>10</v>
      </c>
      <c r="L8" s="19" t="s">
        <v>11</v>
      </c>
      <c r="M8" s="11"/>
      <c r="N8" s="32" t="s">
        <v>12</v>
      </c>
      <c r="O8" s="53"/>
      <c r="P8" s="53"/>
    </row>
    <row r="9" spans="1:18" ht="15.75" x14ac:dyDescent="0.25">
      <c r="C9" s="7" t="s">
        <v>13</v>
      </c>
      <c r="D9" s="44"/>
      <c r="E9" s="45"/>
      <c r="F9" s="45"/>
      <c r="G9" s="45"/>
      <c r="H9" s="46"/>
      <c r="I9" s="16" t="b">
        <f>IF(D9="Dan Jerusalem Hotel",290,IF(D9="Grand Kort Hotel",265,IF(D9="Leonardo Hotel",245)))</f>
        <v>0</v>
      </c>
      <c r="J9" s="16" t="b">
        <f>IF(D9="Dan Jerusalem Hotel",165,IF(D9="Grand Kort Hotel",155,IF(D9="Leonardo Hotel",150)))</f>
        <v>0</v>
      </c>
      <c r="K9" s="16" t="b">
        <f>IF(D9="Dan Jerusalem Hotel",315,IF(D9="Grand Kort Hotel",290,IF(D9="Leonardo Hotel",270)))</f>
        <v>0</v>
      </c>
      <c r="L9" s="16" t="b">
        <f>IF(D9="Dan Jerusalem Hotel",200,IF(D9="Grand Kort Hotel",175,IF(D9="Leonardo Hotel",170)))</f>
        <v>0</v>
      </c>
      <c r="N9" s="16">
        <v>35</v>
      </c>
      <c r="O9" s="54"/>
      <c r="P9" s="54"/>
    </row>
    <row r="10" spans="1:18" ht="15.75" x14ac:dyDescent="0.25">
      <c r="B10" s="14"/>
      <c r="C10" s="66" t="s">
        <v>14</v>
      </c>
      <c r="D10" s="67"/>
      <c r="E10" s="68"/>
      <c r="F10" s="68"/>
      <c r="G10" s="68"/>
      <c r="H10" s="68"/>
      <c r="I10" s="68"/>
      <c r="J10" s="69"/>
      <c r="K10" s="69"/>
      <c r="L10" s="69"/>
      <c r="M10" s="69"/>
      <c r="N10" s="69"/>
      <c r="O10" s="53"/>
      <c r="P10" s="53"/>
    </row>
    <row r="11" spans="1:18" ht="15" customHeight="1" x14ac:dyDescent="0.2">
      <c r="A11" s="38" t="s">
        <v>15</v>
      </c>
      <c r="B11" s="38" t="s">
        <v>16</v>
      </c>
      <c r="C11" s="38" t="s">
        <v>17</v>
      </c>
      <c r="D11" s="38" t="s">
        <v>35</v>
      </c>
      <c r="E11" s="91" t="s">
        <v>18</v>
      </c>
      <c r="F11" s="92"/>
      <c r="G11" s="95" t="s">
        <v>19</v>
      </c>
      <c r="H11" s="92"/>
      <c r="I11" s="51" t="s">
        <v>20</v>
      </c>
      <c r="J11" s="51"/>
      <c r="K11" s="60" t="s">
        <v>21</v>
      </c>
      <c r="L11" s="60" t="s">
        <v>22</v>
      </c>
      <c r="M11" s="63" t="s">
        <v>23</v>
      </c>
      <c r="N11" s="57" t="s">
        <v>24</v>
      </c>
      <c r="O11" s="57" t="s">
        <v>25</v>
      </c>
      <c r="P11" s="57" t="s">
        <v>26</v>
      </c>
      <c r="Q11" s="57" t="s">
        <v>27</v>
      </c>
      <c r="R11" s="57" t="s">
        <v>28</v>
      </c>
    </row>
    <row r="12" spans="1:18" ht="15" customHeight="1" x14ac:dyDescent="0.2">
      <c r="A12" s="39"/>
      <c r="B12" s="39"/>
      <c r="C12" s="39"/>
      <c r="D12" s="39"/>
      <c r="E12" s="93"/>
      <c r="F12" s="94"/>
      <c r="G12" s="94"/>
      <c r="H12" s="94"/>
      <c r="I12" s="52"/>
      <c r="J12" s="52"/>
      <c r="K12" s="61"/>
      <c r="L12" s="61"/>
      <c r="M12" s="64"/>
      <c r="N12" s="58"/>
      <c r="O12" s="58"/>
      <c r="P12" s="58"/>
      <c r="Q12" s="58"/>
      <c r="R12" s="58"/>
    </row>
    <row r="13" spans="1:18" ht="15" customHeight="1" x14ac:dyDescent="0.2">
      <c r="A13" s="39"/>
      <c r="B13" s="39"/>
      <c r="C13" s="39"/>
      <c r="D13" s="39"/>
      <c r="E13" s="53" t="s">
        <v>29</v>
      </c>
      <c r="F13" s="55" t="s">
        <v>30</v>
      </c>
      <c r="G13" s="49" t="s">
        <v>29</v>
      </c>
      <c r="H13" s="55" t="s">
        <v>30</v>
      </c>
      <c r="I13" s="89" t="s">
        <v>18</v>
      </c>
      <c r="J13" s="90" t="s">
        <v>19</v>
      </c>
      <c r="K13" s="61"/>
      <c r="L13" s="61"/>
      <c r="M13" s="64"/>
      <c r="N13" s="58"/>
      <c r="O13" s="58"/>
      <c r="P13" s="58"/>
      <c r="Q13" s="58"/>
      <c r="R13" s="58"/>
    </row>
    <row r="14" spans="1:18" ht="15" customHeight="1" thickBot="1" x14ac:dyDescent="0.25">
      <c r="A14" s="39"/>
      <c r="B14" s="40"/>
      <c r="C14" s="40"/>
      <c r="D14" s="40"/>
      <c r="E14" s="69"/>
      <c r="F14" s="56"/>
      <c r="G14" s="50"/>
      <c r="H14" s="56"/>
      <c r="I14" s="89"/>
      <c r="J14" s="89"/>
      <c r="K14" s="62"/>
      <c r="L14" s="62"/>
      <c r="M14" s="65"/>
      <c r="N14" s="59"/>
      <c r="O14" s="59"/>
      <c r="P14" s="59"/>
      <c r="Q14" s="59"/>
      <c r="R14" s="58"/>
    </row>
    <row r="15" spans="1:18" ht="15.75" thickTop="1" thickBot="1" x14ac:dyDescent="0.25">
      <c r="A15" s="3">
        <v>1</v>
      </c>
      <c r="B15" s="20" t="s">
        <v>31</v>
      </c>
      <c r="C15" s="4">
        <f>IF(B15="Single BB",1, IF(B15="Single HB",1, IF(B15="Double BB",2, IF(B15="Double HB",2, IF(B15="None",0)))))</f>
        <v>0</v>
      </c>
      <c r="D15" s="17">
        <f>IF(B15="Single BB",$I$9,IF(B15="Double BB",$J$9*2,IF(B15="Single HB",$K$9,IF(B15="Double HB",$L$9*2,IF(B15="None",0)))))</f>
        <v>0</v>
      </c>
      <c r="E15" s="21"/>
      <c r="F15" s="21"/>
      <c r="G15" s="22"/>
      <c r="H15" s="22"/>
      <c r="I15" s="23"/>
      <c r="J15" s="24"/>
      <c r="K15" s="25" t="s">
        <v>32</v>
      </c>
      <c r="L15" s="25">
        <v>44910</v>
      </c>
      <c r="M15" s="29">
        <f t="shared" ref="M15:M34" si="0">L15-K15</f>
        <v>0</v>
      </c>
      <c r="N15" s="17">
        <f>D15*M15</f>
        <v>0</v>
      </c>
      <c r="O15" s="20">
        <v>0</v>
      </c>
      <c r="P15" s="20">
        <v>0</v>
      </c>
      <c r="Q15" s="20">
        <v>0</v>
      </c>
      <c r="R15" s="17">
        <f>(O15+P15+Q15)*$N$9</f>
        <v>0</v>
      </c>
    </row>
    <row r="16" spans="1:18" ht="15.75" thickTop="1" thickBot="1" x14ac:dyDescent="0.25">
      <c r="A16" s="3">
        <f>A15+1</f>
        <v>2</v>
      </c>
      <c r="B16" s="20" t="s">
        <v>31</v>
      </c>
      <c r="C16" s="4">
        <f t="shared" ref="C16:C34" si="1">IF(B16="Single BB",1, IF(B16="Single HB",1, IF(B16="Double BB",2, IF(B16="Double HB",2, IF(B16="None",0)))))</f>
        <v>0</v>
      </c>
      <c r="D16" s="17">
        <f t="shared" ref="D16:D34" si="2">IF(B16="Single BB",$I$9,IF(B16="Double BB",$J$9*2,IF(B16="Single HB",$K$9,IF(B16="Double HB",$L$9*2,IF(B16="None",0)))))</f>
        <v>0</v>
      </c>
      <c r="E16" s="21"/>
      <c r="F16" s="21"/>
      <c r="G16" s="22"/>
      <c r="H16" s="22"/>
      <c r="I16" s="23"/>
      <c r="J16" s="24"/>
      <c r="K16" s="25" t="s">
        <v>32</v>
      </c>
      <c r="L16" s="25">
        <v>44910</v>
      </c>
      <c r="M16" s="29">
        <f t="shared" si="0"/>
        <v>0</v>
      </c>
      <c r="N16" s="17">
        <f t="shared" ref="N16:N34" si="3">D16*M16</f>
        <v>0</v>
      </c>
      <c r="O16" s="20">
        <v>0</v>
      </c>
      <c r="P16" s="20">
        <v>0</v>
      </c>
      <c r="Q16" s="20">
        <v>0</v>
      </c>
      <c r="R16" s="17">
        <f t="shared" ref="R16:R34" si="4">(O16+P16+Q16)*$N$9</f>
        <v>0</v>
      </c>
    </row>
    <row r="17" spans="1:18" ht="15.75" thickTop="1" thickBot="1" x14ac:dyDescent="0.25">
      <c r="A17" s="3">
        <f t="shared" ref="A17:A34" si="5">A16+1</f>
        <v>3</v>
      </c>
      <c r="B17" s="20" t="s">
        <v>31</v>
      </c>
      <c r="C17" s="4">
        <f t="shared" si="1"/>
        <v>0</v>
      </c>
      <c r="D17" s="17">
        <f t="shared" si="2"/>
        <v>0</v>
      </c>
      <c r="E17" s="21"/>
      <c r="F17" s="21"/>
      <c r="G17" s="22"/>
      <c r="H17" s="22"/>
      <c r="I17" s="23"/>
      <c r="J17" s="24"/>
      <c r="K17" s="25" t="s">
        <v>32</v>
      </c>
      <c r="L17" s="25">
        <v>44910</v>
      </c>
      <c r="M17" s="29">
        <f t="shared" si="0"/>
        <v>0</v>
      </c>
      <c r="N17" s="17">
        <f t="shared" si="3"/>
        <v>0</v>
      </c>
      <c r="O17" s="20">
        <v>0</v>
      </c>
      <c r="P17" s="20">
        <v>0</v>
      </c>
      <c r="Q17" s="20">
        <v>0</v>
      </c>
      <c r="R17" s="17">
        <f t="shared" si="4"/>
        <v>0</v>
      </c>
    </row>
    <row r="18" spans="1:18" ht="15.75" thickTop="1" thickBot="1" x14ac:dyDescent="0.25">
      <c r="A18" s="3">
        <f t="shared" si="5"/>
        <v>4</v>
      </c>
      <c r="B18" s="20" t="s">
        <v>31</v>
      </c>
      <c r="C18" s="4">
        <f t="shared" si="1"/>
        <v>0</v>
      </c>
      <c r="D18" s="17">
        <f t="shared" si="2"/>
        <v>0</v>
      </c>
      <c r="E18" s="21"/>
      <c r="F18" s="21"/>
      <c r="G18" s="22"/>
      <c r="H18" s="22"/>
      <c r="I18" s="23"/>
      <c r="J18" s="24"/>
      <c r="K18" s="25" t="s">
        <v>32</v>
      </c>
      <c r="L18" s="25">
        <v>44910</v>
      </c>
      <c r="M18" s="29">
        <f t="shared" si="0"/>
        <v>0</v>
      </c>
      <c r="N18" s="17">
        <f t="shared" si="3"/>
        <v>0</v>
      </c>
      <c r="O18" s="20">
        <v>0</v>
      </c>
      <c r="P18" s="20">
        <v>0</v>
      </c>
      <c r="Q18" s="20">
        <v>0</v>
      </c>
      <c r="R18" s="17">
        <f t="shared" si="4"/>
        <v>0</v>
      </c>
    </row>
    <row r="19" spans="1:18" ht="15.75" thickTop="1" thickBot="1" x14ac:dyDescent="0.25">
      <c r="A19" s="3">
        <f t="shared" si="5"/>
        <v>5</v>
      </c>
      <c r="B19" s="20" t="s">
        <v>31</v>
      </c>
      <c r="C19" s="4">
        <f t="shared" si="1"/>
        <v>0</v>
      </c>
      <c r="D19" s="17">
        <f t="shared" si="2"/>
        <v>0</v>
      </c>
      <c r="E19" s="21"/>
      <c r="F19" s="21"/>
      <c r="G19" s="22"/>
      <c r="H19" s="22"/>
      <c r="I19" s="23"/>
      <c r="J19" s="24"/>
      <c r="K19" s="25" t="s">
        <v>32</v>
      </c>
      <c r="L19" s="25">
        <v>44910</v>
      </c>
      <c r="M19" s="29">
        <f t="shared" si="0"/>
        <v>0</v>
      </c>
      <c r="N19" s="17">
        <f t="shared" si="3"/>
        <v>0</v>
      </c>
      <c r="O19" s="20">
        <v>0</v>
      </c>
      <c r="P19" s="20">
        <v>0</v>
      </c>
      <c r="Q19" s="20">
        <v>0</v>
      </c>
      <c r="R19" s="17">
        <f t="shared" si="4"/>
        <v>0</v>
      </c>
    </row>
    <row r="20" spans="1:18" ht="15.75" thickTop="1" thickBot="1" x14ac:dyDescent="0.25">
      <c r="A20" s="3">
        <f t="shared" si="5"/>
        <v>6</v>
      </c>
      <c r="B20" s="20" t="s">
        <v>31</v>
      </c>
      <c r="C20" s="4">
        <f t="shared" si="1"/>
        <v>0</v>
      </c>
      <c r="D20" s="17">
        <f t="shared" si="2"/>
        <v>0</v>
      </c>
      <c r="E20" s="21"/>
      <c r="F20" s="21"/>
      <c r="G20" s="22"/>
      <c r="H20" s="22"/>
      <c r="I20" s="23"/>
      <c r="J20" s="24"/>
      <c r="K20" s="25" t="s">
        <v>32</v>
      </c>
      <c r="L20" s="25">
        <v>44910</v>
      </c>
      <c r="M20" s="29">
        <f t="shared" si="0"/>
        <v>0</v>
      </c>
      <c r="N20" s="17">
        <f t="shared" si="3"/>
        <v>0</v>
      </c>
      <c r="O20" s="20">
        <v>0</v>
      </c>
      <c r="P20" s="20">
        <v>0</v>
      </c>
      <c r="Q20" s="20">
        <v>0</v>
      </c>
      <c r="R20" s="17">
        <f t="shared" si="4"/>
        <v>0</v>
      </c>
    </row>
    <row r="21" spans="1:18" ht="15.75" thickTop="1" thickBot="1" x14ac:dyDescent="0.25">
      <c r="A21" s="3">
        <f t="shared" si="5"/>
        <v>7</v>
      </c>
      <c r="B21" s="20" t="s">
        <v>31</v>
      </c>
      <c r="C21" s="4">
        <f t="shared" si="1"/>
        <v>0</v>
      </c>
      <c r="D21" s="17">
        <f t="shared" si="2"/>
        <v>0</v>
      </c>
      <c r="E21" s="21"/>
      <c r="F21" s="21"/>
      <c r="G21" s="22"/>
      <c r="H21" s="22"/>
      <c r="I21" s="23"/>
      <c r="J21" s="24"/>
      <c r="K21" s="25" t="s">
        <v>32</v>
      </c>
      <c r="L21" s="25">
        <v>44910</v>
      </c>
      <c r="M21" s="29">
        <f t="shared" si="0"/>
        <v>0</v>
      </c>
      <c r="N21" s="17">
        <f t="shared" si="3"/>
        <v>0</v>
      </c>
      <c r="O21" s="20">
        <v>0</v>
      </c>
      <c r="P21" s="20">
        <v>0</v>
      </c>
      <c r="Q21" s="20">
        <v>0</v>
      </c>
      <c r="R21" s="17">
        <f t="shared" si="4"/>
        <v>0</v>
      </c>
    </row>
    <row r="22" spans="1:18" ht="15.75" thickTop="1" thickBot="1" x14ac:dyDescent="0.25">
      <c r="A22" s="3">
        <f t="shared" si="5"/>
        <v>8</v>
      </c>
      <c r="B22" s="20" t="s">
        <v>31</v>
      </c>
      <c r="C22" s="4">
        <f t="shared" si="1"/>
        <v>0</v>
      </c>
      <c r="D22" s="17">
        <f t="shared" si="2"/>
        <v>0</v>
      </c>
      <c r="E22" s="21"/>
      <c r="F22" s="21"/>
      <c r="G22" s="22"/>
      <c r="H22" s="22"/>
      <c r="I22" s="23"/>
      <c r="J22" s="24"/>
      <c r="K22" s="25" t="s">
        <v>32</v>
      </c>
      <c r="L22" s="25">
        <v>44910</v>
      </c>
      <c r="M22" s="29">
        <f t="shared" si="0"/>
        <v>0</v>
      </c>
      <c r="N22" s="17">
        <f t="shared" si="3"/>
        <v>0</v>
      </c>
      <c r="O22" s="20">
        <v>0</v>
      </c>
      <c r="P22" s="20">
        <v>0</v>
      </c>
      <c r="Q22" s="20">
        <v>0</v>
      </c>
      <c r="R22" s="17">
        <f t="shared" si="4"/>
        <v>0</v>
      </c>
    </row>
    <row r="23" spans="1:18" ht="15.75" thickTop="1" thickBot="1" x14ac:dyDescent="0.25">
      <c r="A23" s="3">
        <f t="shared" si="5"/>
        <v>9</v>
      </c>
      <c r="B23" s="20" t="s">
        <v>31</v>
      </c>
      <c r="C23" s="4">
        <f t="shared" si="1"/>
        <v>0</v>
      </c>
      <c r="D23" s="17">
        <f t="shared" si="2"/>
        <v>0</v>
      </c>
      <c r="E23" s="21"/>
      <c r="F23" s="21"/>
      <c r="G23" s="22"/>
      <c r="H23" s="22"/>
      <c r="I23" s="23"/>
      <c r="J23" s="24"/>
      <c r="K23" s="25" t="s">
        <v>32</v>
      </c>
      <c r="L23" s="25">
        <v>44910</v>
      </c>
      <c r="M23" s="29">
        <f t="shared" si="0"/>
        <v>0</v>
      </c>
      <c r="N23" s="17">
        <f t="shared" si="3"/>
        <v>0</v>
      </c>
      <c r="O23" s="20">
        <v>0</v>
      </c>
      <c r="P23" s="20">
        <v>0</v>
      </c>
      <c r="Q23" s="20">
        <v>0</v>
      </c>
      <c r="R23" s="17">
        <f t="shared" si="4"/>
        <v>0</v>
      </c>
    </row>
    <row r="24" spans="1:18" ht="15.75" thickTop="1" thickBot="1" x14ac:dyDescent="0.25">
      <c r="A24" s="3">
        <f t="shared" si="5"/>
        <v>10</v>
      </c>
      <c r="B24" s="20" t="s">
        <v>31</v>
      </c>
      <c r="C24" s="4">
        <f t="shared" si="1"/>
        <v>0</v>
      </c>
      <c r="D24" s="17">
        <f t="shared" si="2"/>
        <v>0</v>
      </c>
      <c r="E24" s="21"/>
      <c r="F24" s="21"/>
      <c r="G24" s="22"/>
      <c r="H24" s="22"/>
      <c r="I24" s="23"/>
      <c r="J24" s="24"/>
      <c r="K24" s="25" t="s">
        <v>32</v>
      </c>
      <c r="L24" s="25">
        <v>44910</v>
      </c>
      <c r="M24" s="29">
        <f t="shared" si="0"/>
        <v>0</v>
      </c>
      <c r="N24" s="17">
        <f t="shared" si="3"/>
        <v>0</v>
      </c>
      <c r="O24" s="20">
        <v>0</v>
      </c>
      <c r="P24" s="20">
        <v>0</v>
      </c>
      <c r="Q24" s="20">
        <v>0</v>
      </c>
      <c r="R24" s="17">
        <f t="shared" si="4"/>
        <v>0</v>
      </c>
    </row>
    <row r="25" spans="1:18" ht="15.75" thickTop="1" thickBot="1" x14ac:dyDescent="0.25">
      <c r="A25" s="3">
        <f t="shared" si="5"/>
        <v>11</v>
      </c>
      <c r="B25" s="20" t="s">
        <v>31</v>
      </c>
      <c r="C25" s="4">
        <f t="shared" si="1"/>
        <v>0</v>
      </c>
      <c r="D25" s="17">
        <f t="shared" si="2"/>
        <v>0</v>
      </c>
      <c r="E25" s="21"/>
      <c r="F25" s="21"/>
      <c r="G25" s="22"/>
      <c r="H25" s="22"/>
      <c r="I25" s="23"/>
      <c r="J25" s="24"/>
      <c r="K25" s="25" t="s">
        <v>32</v>
      </c>
      <c r="L25" s="25">
        <v>44910</v>
      </c>
      <c r="M25" s="29">
        <f t="shared" si="0"/>
        <v>0</v>
      </c>
      <c r="N25" s="17">
        <f t="shared" si="3"/>
        <v>0</v>
      </c>
      <c r="O25" s="20">
        <v>0</v>
      </c>
      <c r="P25" s="20">
        <v>0</v>
      </c>
      <c r="Q25" s="20">
        <v>0</v>
      </c>
      <c r="R25" s="17">
        <f t="shared" si="4"/>
        <v>0</v>
      </c>
    </row>
    <row r="26" spans="1:18" ht="15.75" thickTop="1" thickBot="1" x14ac:dyDescent="0.25">
      <c r="A26" s="3">
        <f t="shared" si="5"/>
        <v>12</v>
      </c>
      <c r="B26" s="20" t="s">
        <v>31</v>
      </c>
      <c r="C26" s="4">
        <f t="shared" si="1"/>
        <v>0</v>
      </c>
      <c r="D26" s="17">
        <f t="shared" si="2"/>
        <v>0</v>
      </c>
      <c r="E26" s="21"/>
      <c r="F26" s="21"/>
      <c r="G26" s="22"/>
      <c r="H26" s="22"/>
      <c r="I26" s="23"/>
      <c r="J26" s="24"/>
      <c r="K26" s="25" t="s">
        <v>32</v>
      </c>
      <c r="L26" s="25">
        <v>44910</v>
      </c>
      <c r="M26" s="29">
        <f t="shared" si="0"/>
        <v>0</v>
      </c>
      <c r="N26" s="17">
        <f t="shared" si="3"/>
        <v>0</v>
      </c>
      <c r="O26" s="20">
        <v>0</v>
      </c>
      <c r="P26" s="20">
        <v>0</v>
      </c>
      <c r="Q26" s="20">
        <v>0</v>
      </c>
      <c r="R26" s="17">
        <f t="shared" si="4"/>
        <v>0</v>
      </c>
    </row>
    <row r="27" spans="1:18" ht="15.75" thickTop="1" thickBot="1" x14ac:dyDescent="0.25">
      <c r="A27" s="3">
        <f t="shared" si="5"/>
        <v>13</v>
      </c>
      <c r="B27" s="20" t="s">
        <v>31</v>
      </c>
      <c r="C27" s="4">
        <f t="shared" si="1"/>
        <v>0</v>
      </c>
      <c r="D27" s="17">
        <f t="shared" si="2"/>
        <v>0</v>
      </c>
      <c r="E27" s="21"/>
      <c r="F27" s="21"/>
      <c r="G27" s="22"/>
      <c r="H27" s="22"/>
      <c r="I27" s="23"/>
      <c r="J27" s="24"/>
      <c r="K27" s="25" t="s">
        <v>32</v>
      </c>
      <c r="L27" s="25">
        <v>44910</v>
      </c>
      <c r="M27" s="29">
        <f t="shared" si="0"/>
        <v>0</v>
      </c>
      <c r="N27" s="17">
        <f t="shared" si="3"/>
        <v>0</v>
      </c>
      <c r="O27" s="20">
        <v>0</v>
      </c>
      <c r="P27" s="20">
        <v>0</v>
      </c>
      <c r="Q27" s="20">
        <v>0</v>
      </c>
      <c r="R27" s="17">
        <f t="shared" si="4"/>
        <v>0</v>
      </c>
    </row>
    <row r="28" spans="1:18" ht="15.75" thickTop="1" thickBot="1" x14ac:dyDescent="0.25">
      <c r="A28" s="3">
        <f t="shared" si="5"/>
        <v>14</v>
      </c>
      <c r="B28" s="20" t="s">
        <v>31</v>
      </c>
      <c r="C28" s="4">
        <f t="shared" si="1"/>
        <v>0</v>
      </c>
      <c r="D28" s="17">
        <f t="shared" si="2"/>
        <v>0</v>
      </c>
      <c r="E28" s="21"/>
      <c r="F28" s="21"/>
      <c r="G28" s="22"/>
      <c r="H28" s="22"/>
      <c r="I28" s="23"/>
      <c r="J28" s="24"/>
      <c r="K28" s="25" t="s">
        <v>32</v>
      </c>
      <c r="L28" s="25">
        <v>44910</v>
      </c>
      <c r="M28" s="29">
        <f t="shared" si="0"/>
        <v>0</v>
      </c>
      <c r="N28" s="17">
        <f t="shared" si="3"/>
        <v>0</v>
      </c>
      <c r="O28" s="20">
        <v>0</v>
      </c>
      <c r="P28" s="20">
        <v>0</v>
      </c>
      <c r="Q28" s="20">
        <v>0</v>
      </c>
      <c r="R28" s="17">
        <f t="shared" si="4"/>
        <v>0</v>
      </c>
    </row>
    <row r="29" spans="1:18" ht="15.75" thickTop="1" thickBot="1" x14ac:dyDescent="0.25">
      <c r="A29" s="3">
        <f t="shared" si="5"/>
        <v>15</v>
      </c>
      <c r="B29" s="20" t="s">
        <v>31</v>
      </c>
      <c r="C29" s="4">
        <f t="shared" si="1"/>
        <v>0</v>
      </c>
      <c r="D29" s="17">
        <f t="shared" si="2"/>
        <v>0</v>
      </c>
      <c r="E29" s="21"/>
      <c r="F29" s="21"/>
      <c r="G29" s="22"/>
      <c r="H29" s="22"/>
      <c r="I29" s="23"/>
      <c r="J29" s="24"/>
      <c r="K29" s="25" t="s">
        <v>32</v>
      </c>
      <c r="L29" s="25">
        <v>44910</v>
      </c>
      <c r="M29" s="29">
        <f t="shared" si="0"/>
        <v>0</v>
      </c>
      <c r="N29" s="17">
        <f t="shared" si="3"/>
        <v>0</v>
      </c>
      <c r="O29" s="20">
        <v>0</v>
      </c>
      <c r="P29" s="20">
        <v>0</v>
      </c>
      <c r="Q29" s="20">
        <v>0</v>
      </c>
      <c r="R29" s="17">
        <f t="shared" si="4"/>
        <v>0</v>
      </c>
    </row>
    <row r="30" spans="1:18" ht="15.75" thickTop="1" thickBot="1" x14ac:dyDescent="0.25">
      <c r="A30" s="3">
        <f t="shared" si="5"/>
        <v>16</v>
      </c>
      <c r="B30" s="20" t="s">
        <v>31</v>
      </c>
      <c r="C30" s="4">
        <f t="shared" si="1"/>
        <v>0</v>
      </c>
      <c r="D30" s="17">
        <f t="shared" si="2"/>
        <v>0</v>
      </c>
      <c r="E30" s="21"/>
      <c r="F30" s="21"/>
      <c r="G30" s="22"/>
      <c r="H30" s="22"/>
      <c r="I30" s="23"/>
      <c r="J30" s="24"/>
      <c r="K30" s="25" t="s">
        <v>32</v>
      </c>
      <c r="L30" s="25">
        <v>44910</v>
      </c>
      <c r="M30" s="29">
        <f t="shared" si="0"/>
        <v>0</v>
      </c>
      <c r="N30" s="17">
        <f t="shared" si="3"/>
        <v>0</v>
      </c>
      <c r="O30" s="20">
        <v>0</v>
      </c>
      <c r="P30" s="20">
        <v>0</v>
      </c>
      <c r="Q30" s="20">
        <v>0</v>
      </c>
      <c r="R30" s="17">
        <f t="shared" si="4"/>
        <v>0</v>
      </c>
    </row>
    <row r="31" spans="1:18" ht="15.75" thickTop="1" thickBot="1" x14ac:dyDescent="0.25">
      <c r="A31" s="3">
        <f t="shared" si="5"/>
        <v>17</v>
      </c>
      <c r="B31" s="20" t="s">
        <v>31</v>
      </c>
      <c r="C31" s="4">
        <f t="shared" si="1"/>
        <v>0</v>
      </c>
      <c r="D31" s="17">
        <f t="shared" si="2"/>
        <v>0</v>
      </c>
      <c r="E31" s="21"/>
      <c r="F31" s="21"/>
      <c r="G31" s="22"/>
      <c r="H31" s="22"/>
      <c r="I31" s="23"/>
      <c r="J31" s="24"/>
      <c r="K31" s="25" t="s">
        <v>32</v>
      </c>
      <c r="L31" s="25">
        <v>44910</v>
      </c>
      <c r="M31" s="29">
        <f t="shared" si="0"/>
        <v>0</v>
      </c>
      <c r="N31" s="17">
        <f t="shared" si="3"/>
        <v>0</v>
      </c>
      <c r="O31" s="20">
        <v>0</v>
      </c>
      <c r="P31" s="20">
        <v>0</v>
      </c>
      <c r="Q31" s="20">
        <v>0</v>
      </c>
      <c r="R31" s="17">
        <f t="shared" si="4"/>
        <v>0</v>
      </c>
    </row>
    <row r="32" spans="1:18" ht="15.75" thickTop="1" thickBot="1" x14ac:dyDescent="0.25">
      <c r="A32" s="3">
        <f t="shared" si="5"/>
        <v>18</v>
      </c>
      <c r="B32" s="20" t="s">
        <v>31</v>
      </c>
      <c r="C32" s="4">
        <f t="shared" si="1"/>
        <v>0</v>
      </c>
      <c r="D32" s="17">
        <f t="shared" si="2"/>
        <v>0</v>
      </c>
      <c r="E32" s="21"/>
      <c r="F32" s="21"/>
      <c r="G32" s="22"/>
      <c r="H32" s="22"/>
      <c r="I32" s="23"/>
      <c r="J32" s="24"/>
      <c r="K32" s="25" t="s">
        <v>32</v>
      </c>
      <c r="L32" s="25">
        <v>44910</v>
      </c>
      <c r="M32" s="29">
        <f t="shared" si="0"/>
        <v>0</v>
      </c>
      <c r="N32" s="17">
        <f t="shared" si="3"/>
        <v>0</v>
      </c>
      <c r="O32" s="20">
        <v>0</v>
      </c>
      <c r="P32" s="20">
        <v>0</v>
      </c>
      <c r="Q32" s="20">
        <v>0</v>
      </c>
      <c r="R32" s="17">
        <f t="shared" si="4"/>
        <v>0</v>
      </c>
    </row>
    <row r="33" spans="1:18" ht="15.75" thickTop="1" thickBot="1" x14ac:dyDescent="0.25">
      <c r="A33" s="3">
        <f t="shared" si="5"/>
        <v>19</v>
      </c>
      <c r="B33" s="20" t="s">
        <v>31</v>
      </c>
      <c r="C33" s="4">
        <f t="shared" si="1"/>
        <v>0</v>
      </c>
      <c r="D33" s="17">
        <f t="shared" si="2"/>
        <v>0</v>
      </c>
      <c r="E33" s="21"/>
      <c r="F33" s="21"/>
      <c r="G33" s="22"/>
      <c r="H33" s="22"/>
      <c r="I33" s="23"/>
      <c r="J33" s="24"/>
      <c r="K33" s="25" t="s">
        <v>32</v>
      </c>
      <c r="L33" s="25">
        <v>44910</v>
      </c>
      <c r="M33" s="29">
        <f t="shared" si="0"/>
        <v>0</v>
      </c>
      <c r="N33" s="17">
        <f t="shared" si="3"/>
        <v>0</v>
      </c>
      <c r="O33" s="20">
        <v>0</v>
      </c>
      <c r="P33" s="20">
        <v>0</v>
      </c>
      <c r="Q33" s="20">
        <v>0</v>
      </c>
      <c r="R33" s="17">
        <f t="shared" si="4"/>
        <v>0</v>
      </c>
    </row>
    <row r="34" spans="1:18" ht="15.75" thickTop="1" thickBot="1" x14ac:dyDescent="0.25">
      <c r="A34" s="3">
        <f t="shared" si="5"/>
        <v>20</v>
      </c>
      <c r="B34" s="20" t="s">
        <v>31</v>
      </c>
      <c r="C34" s="4">
        <f t="shared" si="1"/>
        <v>0</v>
      </c>
      <c r="D34" s="17">
        <f t="shared" si="2"/>
        <v>0</v>
      </c>
      <c r="E34" s="21"/>
      <c r="F34" s="21"/>
      <c r="G34" s="22"/>
      <c r="H34" s="22"/>
      <c r="I34" s="23"/>
      <c r="J34" s="24"/>
      <c r="K34" s="25" t="s">
        <v>32</v>
      </c>
      <c r="L34" s="25">
        <v>44910</v>
      </c>
      <c r="M34" s="29">
        <f t="shared" si="0"/>
        <v>0</v>
      </c>
      <c r="N34" s="17">
        <f t="shared" si="3"/>
        <v>0</v>
      </c>
      <c r="O34" s="20">
        <v>0</v>
      </c>
      <c r="P34" s="20">
        <v>0</v>
      </c>
      <c r="Q34" s="20">
        <v>0</v>
      </c>
      <c r="R34" s="17">
        <f t="shared" si="4"/>
        <v>0</v>
      </c>
    </row>
    <row r="35" spans="1:18" ht="19.5" thickTop="1" thickBot="1" x14ac:dyDescent="0.3">
      <c r="A35" s="72" t="s">
        <v>33</v>
      </c>
      <c r="B35" s="73"/>
      <c r="C35" s="8">
        <f>SUM(C15:C34)</f>
        <v>0</v>
      </c>
      <c r="D35" s="70"/>
      <c r="E35" s="71"/>
      <c r="F35" s="71"/>
      <c r="G35" s="71"/>
      <c r="H35" s="71"/>
      <c r="I35" s="71"/>
      <c r="J35" s="71"/>
      <c r="K35" s="71"/>
      <c r="L35" s="71"/>
      <c r="M35" s="71"/>
      <c r="N35" s="30">
        <f t="shared" ref="N35:R35" si="6">SUM(N15:N34)</f>
        <v>0</v>
      </c>
      <c r="O35" s="33">
        <f t="shared" si="6"/>
        <v>0</v>
      </c>
      <c r="P35" s="33">
        <f t="shared" si="6"/>
        <v>0</v>
      </c>
      <c r="Q35" s="33">
        <f t="shared" si="6"/>
        <v>0</v>
      </c>
      <c r="R35" s="34">
        <f t="shared" si="6"/>
        <v>0</v>
      </c>
    </row>
    <row r="36" spans="1:18" ht="14.25" customHeight="1" x14ac:dyDescent="0.2">
      <c r="A36" s="74" t="s">
        <v>34</v>
      </c>
      <c r="B36" s="75"/>
      <c r="C36" s="76"/>
      <c r="D36" s="83">
        <f>N35+R35</f>
        <v>0</v>
      </c>
      <c r="E36" s="84"/>
    </row>
    <row r="37" spans="1:18" ht="19.5" customHeight="1" x14ac:dyDescent="0.2">
      <c r="A37" s="77"/>
      <c r="B37" s="78"/>
      <c r="C37" s="79"/>
      <c r="D37" s="85"/>
      <c r="E37" s="86"/>
      <c r="N37" s="31"/>
      <c r="O37" s="31"/>
    </row>
    <row r="38" spans="1:18" ht="14.25" customHeight="1" thickBot="1" x14ac:dyDescent="0.25">
      <c r="A38" s="80"/>
      <c r="B38" s="81"/>
      <c r="C38" s="82"/>
      <c r="D38" s="87"/>
      <c r="E38" s="88"/>
      <c r="N38" s="31"/>
      <c r="O38" s="31"/>
    </row>
  </sheetData>
  <sheetProtection algorithmName="SHA-512" hashValue="Ak3b6VCOmh7OJ9dhmHgosXEtOHUz5x0Vnwks/IqV+HuAPaPnEAYRPWiv2UQcI5t5RKra3vdptJ9A7K48+NGs4A==" saltValue="fO29lUAbkA+JxdEj79RZbg==" spinCount="100000" sheet="1" insertRows="0" selectLockedCells="1" sort="0" autoFilter="0"/>
  <dataConsolidate/>
  <mergeCells count="39">
    <mergeCell ref="Q11:Q14"/>
    <mergeCell ref="R11:R14"/>
    <mergeCell ref="D35:M35"/>
    <mergeCell ref="A35:B35"/>
    <mergeCell ref="A36:C38"/>
    <mergeCell ref="D36:E38"/>
    <mergeCell ref="B11:B14"/>
    <mergeCell ref="D11:D14"/>
    <mergeCell ref="A11:A14"/>
    <mergeCell ref="I13:I14"/>
    <mergeCell ref="J13:J14"/>
    <mergeCell ref="K11:K14"/>
    <mergeCell ref="E13:E14"/>
    <mergeCell ref="H13:H14"/>
    <mergeCell ref="E11:F12"/>
    <mergeCell ref="G11:H12"/>
    <mergeCell ref="L11:L14"/>
    <mergeCell ref="M11:M14"/>
    <mergeCell ref="P11:P14"/>
    <mergeCell ref="O6:P6"/>
    <mergeCell ref="O10:P10"/>
    <mergeCell ref="O11:O14"/>
    <mergeCell ref="C10:N10"/>
    <mergeCell ref="A1:P3"/>
    <mergeCell ref="K6:L6"/>
    <mergeCell ref="C11:C14"/>
    <mergeCell ref="D6:H6"/>
    <mergeCell ref="D9:H9"/>
    <mergeCell ref="O5:P5"/>
    <mergeCell ref="K5:L5"/>
    <mergeCell ref="M6:N6"/>
    <mergeCell ref="G13:G14"/>
    <mergeCell ref="I11:J12"/>
    <mergeCell ref="O8:P8"/>
    <mergeCell ref="O9:P9"/>
    <mergeCell ref="F13:F14"/>
    <mergeCell ref="N11:N14"/>
    <mergeCell ref="D7:F7"/>
    <mergeCell ref="M5:N5"/>
  </mergeCells>
  <dataValidations count="5">
    <dataValidation allowBlank="1" showInputMessage="1" showErrorMessage="1" promptTitle="Single" sqref="D15:D34"/>
    <dataValidation type="list" allowBlank="1" showInputMessage="1" showErrorMessage="1" sqref="I15:J34">
      <formula1>"Athlete, Training team, Medical team, Head of delegation"</formula1>
    </dataValidation>
    <dataValidation type="list" allowBlank="1" showInputMessage="1" showErrorMessage="1" sqref="D9:H9">
      <formula1>"Dan Jerusalem hotel, Grand Kort Hotel, Leonardo Hotel"</formula1>
    </dataValidation>
    <dataValidation type="list" allowBlank="1" showInputMessage="1" showErrorMessage="1" promptTitle="Single" sqref="O15:Q34">
      <formula1>"0, 1, 2, "</formula1>
    </dataValidation>
    <dataValidation type="list" allowBlank="1" showInputMessage="1" showErrorMessage="1" promptTitle="Single" sqref="B15:B34">
      <formula1>"Single BB, Single HB, Double BB, Double HB, None"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1"/>
  <sheetViews>
    <sheetView workbookViewId="0">
      <selection sqref="A1:XFD1048576"/>
    </sheetView>
  </sheetViews>
  <sheetFormatPr defaultRowHeight="14.25" x14ac:dyDescent="0.2"/>
  <cols>
    <col min="1" max="14" width="9" style="1"/>
    <col min="15" max="15" width="9" style="2"/>
    <col min="16" max="16384" width="9" style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6B3241BA99D04B92ACD3851AB08CB4" ma:contentTypeVersion="13" ma:contentTypeDescription="Create a new document." ma:contentTypeScope="" ma:versionID="03c09301ad6b09fce082d9df5dfde1d5">
  <xsd:schema xmlns:xsd="http://www.w3.org/2001/XMLSchema" xmlns:xs="http://www.w3.org/2001/XMLSchema" xmlns:p="http://schemas.microsoft.com/office/2006/metadata/properties" xmlns:ns3="0baa53e7-6b21-41aa-969d-ec70600bcbb9" xmlns:ns4="b761972f-ce53-4028-9904-da7a21f84a17" targetNamespace="http://schemas.microsoft.com/office/2006/metadata/properties" ma:root="true" ma:fieldsID="06ccc41063200c242453d85d7e6b4fa3" ns3:_="" ns4:_="">
    <xsd:import namespace="0baa53e7-6b21-41aa-969d-ec70600bcbb9"/>
    <xsd:import namespace="b761972f-ce53-4028-9904-da7a21f84a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aa53e7-6b21-41aa-969d-ec70600bcb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1972f-ce53-4028-9904-da7a21f84a1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987CEE-0D12-493D-8D17-9FE45B49C029}">
  <ds:schemaRefs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b761972f-ce53-4028-9904-da7a21f84a17"/>
    <ds:schemaRef ds:uri="0baa53e7-6b21-41aa-969d-ec70600bcbb9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2A94A70-4382-4EAA-9E36-FC0C5202D2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1896FC-4280-478B-B371-16E05189F9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aa53e7-6b21-41aa-969d-ec70600bcbb9"/>
    <ds:schemaRef ds:uri="b761972f-ce53-4028-9904-da7a21f84a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to fill</vt:lpstr>
      <vt:lpstr>Full Exanmpe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Gc-Ravit Keren</dc:creator>
  <cp:keywords/>
  <dc:description/>
  <cp:lastModifiedBy>Itay Bar Ziv</cp:lastModifiedBy>
  <cp:revision/>
  <dcterms:created xsi:type="dcterms:W3CDTF">2018-01-11T10:40:07Z</dcterms:created>
  <dcterms:modified xsi:type="dcterms:W3CDTF">2022-11-24T14:28:34Z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0x010100D26B3241BA99D04B92ACD3851AB08CB4</vt:lpwstr>
  </property>
</Properties>
</file>