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Volumes/GoogleDrive/Shared drives/Sport/SC Event Management/EM Event Outlines/2022 Outlines/3_Tel Aviv GS 2022 outlines/"/>
    </mc:Choice>
  </mc:AlternateContent>
  <xr:revisionPtr revIDLastSave="0" documentId="13_ncr:1_{65DE5ECA-62D9-D645-BE06-FADFB68E148F}" xr6:coauthVersionLast="47" xr6:coauthVersionMax="47" xr10:uidLastSave="{00000000-0000-0000-0000-000000000000}"/>
  <bookViews>
    <workbookView xWindow="780" yWindow="500" windowWidth="28020" windowHeight="17220" xr2:uid="{00000000-000D-0000-FFFF-FFFF00000000}"/>
  </bookViews>
  <sheets>
    <sheet name="How to fill" sheetId="3" r:id="rId1"/>
    <sheet name="Form to fill" sheetId="1" r:id="rId2"/>
    <sheet name="Full Example"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 i="1" l="1"/>
  <c r="S17" i="1"/>
  <c r="S18" i="1"/>
  <c r="S19" i="1"/>
  <c r="S20" i="1"/>
  <c r="S21" i="1"/>
  <c r="S22" i="1"/>
  <c r="S23" i="1"/>
  <c r="S24" i="1"/>
  <c r="S25" i="1"/>
  <c r="S26" i="1"/>
  <c r="S27" i="1"/>
  <c r="S28" i="1"/>
  <c r="S29" i="1"/>
  <c r="S30" i="1"/>
  <c r="M16" i="1"/>
  <c r="M17" i="1"/>
  <c r="M18" i="1"/>
  <c r="M19" i="1"/>
  <c r="M20" i="1"/>
  <c r="M21" i="1"/>
  <c r="M22" i="1"/>
  <c r="M23" i="1"/>
  <c r="M24" i="1"/>
  <c r="M25" i="1"/>
  <c r="M26" i="1"/>
  <c r="M27" i="1"/>
  <c r="M28" i="1"/>
  <c r="M29" i="1"/>
  <c r="M30" i="1"/>
  <c r="C16" i="1"/>
  <c r="C17" i="1"/>
  <c r="C18" i="1"/>
  <c r="C19" i="1"/>
  <c r="C20" i="1"/>
  <c r="C21" i="1"/>
  <c r="C22" i="1"/>
  <c r="C23" i="1"/>
  <c r="C24" i="1"/>
  <c r="C25" i="1"/>
  <c r="C26" i="1"/>
  <c r="C27" i="1"/>
  <c r="C28" i="1"/>
  <c r="C29" i="1"/>
  <c r="C30" i="1"/>
  <c r="A16" i="1"/>
  <c r="A17" i="1" s="1"/>
  <c r="A18" i="1" s="1"/>
  <c r="A19" i="1" s="1"/>
  <c r="A20" i="1" s="1"/>
  <c r="A21" i="1" s="1"/>
  <c r="A22" i="1" s="1"/>
  <c r="A23" i="1" s="1"/>
  <c r="A24" i="1" s="1"/>
  <c r="A25" i="1" s="1"/>
  <c r="A26" i="1" s="1"/>
  <c r="A27" i="1" s="1"/>
  <c r="A28" i="1" s="1"/>
  <c r="A29" i="1" s="1"/>
  <c r="A30" i="1" s="1"/>
  <c r="A31" i="1" s="1"/>
  <c r="A32" i="1" s="1"/>
  <c r="A33" i="1" s="1"/>
  <c r="A34" i="1" s="1"/>
  <c r="R21" i="2"/>
  <c r="Q21" i="2"/>
  <c r="P21" i="2"/>
  <c r="N21" i="2"/>
  <c r="S20" i="2"/>
  <c r="M20" i="2"/>
  <c r="C20" i="2"/>
  <c r="C21" i="2" s="1"/>
  <c r="S19" i="2"/>
  <c r="M19" i="2"/>
  <c r="C19" i="2"/>
  <c r="S18" i="2"/>
  <c r="M18" i="2"/>
  <c r="D18" i="2"/>
  <c r="O18" i="2" s="1"/>
  <c r="C18" i="2"/>
  <c r="S17" i="2"/>
  <c r="M17" i="2"/>
  <c r="C17" i="2"/>
  <c r="S16" i="2"/>
  <c r="M16" i="2"/>
  <c r="C16" i="2"/>
  <c r="A16" i="2"/>
  <c r="A17" i="2" s="1"/>
  <c r="A18" i="2" s="1"/>
  <c r="A19" i="2" s="1"/>
  <c r="A20" i="2" s="1"/>
  <c r="S15" i="2"/>
  <c r="M15" i="2"/>
  <c r="C15" i="2"/>
  <c r="K9" i="2"/>
  <c r="J9" i="2"/>
  <c r="D19" i="2" s="1"/>
  <c r="I9" i="2"/>
  <c r="D16" i="2" s="1"/>
  <c r="O16" i="2" s="1"/>
  <c r="M31" i="1"/>
  <c r="M15" i="1"/>
  <c r="C15" i="1"/>
  <c r="D17" i="2" l="1"/>
  <c r="O17" i="2" s="1"/>
  <c r="O19" i="2"/>
  <c r="S21" i="2"/>
  <c r="D20" i="2"/>
  <c r="O20" i="2" s="1"/>
  <c r="D15" i="2"/>
  <c r="O15" i="2" s="1"/>
  <c r="K9" i="1"/>
  <c r="I9" i="1"/>
  <c r="J9" i="1"/>
  <c r="N35" i="1"/>
  <c r="P35" i="1"/>
  <c r="Q35" i="1"/>
  <c r="R35" i="1"/>
  <c r="S31" i="1"/>
  <c r="S32" i="1"/>
  <c r="S33" i="1"/>
  <c r="S34" i="1"/>
  <c r="S15" i="1"/>
  <c r="C32" i="1"/>
  <c r="C33" i="1"/>
  <c r="C34" i="1"/>
  <c r="C31" i="1"/>
  <c r="M32" i="1"/>
  <c r="M33" i="1"/>
  <c r="M34" i="1"/>
  <c r="O21" i="2" l="1"/>
  <c r="D33" i="1"/>
  <c r="D18" i="1"/>
  <c r="O18" i="1" s="1"/>
  <c r="D26" i="1"/>
  <c r="O26" i="1" s="1"/>
  <c r="D27" i="1"/>
  <c r="O27" i="1" s="1"/>
  <c r="D20" i="1"/>
  <c r="O20" i="1" s="1"/>
  <c r="D29" i="1"/>
  <c r="O29" i="1" s="1"/>
  <c r="D30" i="1"/>
  <c r="O30" i="1" s="1"/>
  <c r="D23" i="1"/>
  <c r="O23" i="1" s="1"/>
  <c r="D16" i="1"/>
  <c r="O16" i="1" s="1"/>
  <c r="D17" i="1"/>
  <c r="O17" i="1" s="1"/>
  <c r="D19" i="1"/>
  <c r="O19" i="1" s="1"/>
  <c r="D28" i="1"/>
  <c r="O28" i="1" s="1"/>
  <c r="D21" i="1"/>
  <c r="O21" i="1" s="1"/>
  <c r="D22" i="1"/>
  <c r="O22" i="1" s="1"/>
  <c r="D24" i="1"/>
  <c r="O24" i="1" s="1"/>
  <c r="D25" i="1"/>
  <c r="O25" i="1" s="1"/>
  <c r="D34" i="1"/>
  <c r="O34" i="1" s="1"/>
  <c r="D22" i="2"/>
  <c r="O33" i="1"/>
  <c r="D15" i="1"/>
  <c r="O15" i="1" s="1"/>
  <c r="C35" i="1"/>
  <c r="D32" i="1"/>
  <c r="O32" i="1" s="1"/>
  <c r="D31" i="1"/>
  <c r="O31" i="1" s="1"/>
  <c r="S35" i="1"/>
  <c r="O35" i="1" l="1"/>
  <c r="D36" i="1" s="1"/>
</calcChain>
</file>

<file path=xl/sharedStrings.xml><?xml version="1.0" encoding="utf-8"?>
<sst xmlns="http://schemas.openxmlformats.org/spreadsheetml/2006/main" count="134" uniqueCount="61">
  <si>
    <t>Accommodation</t>
  </si>
  <si>
    <t>Function</t>
  </si>
  <si>
    <t>No of nights</t>
  </si>
  <si>
    <t>Date:</t>
  </si>
  <si>
    <t>Room type</t>
  </si>
  <si>
    <t>Tel Aviv - Israel</t>
  </si>
  <si>
    <t>Lunch in venue 18.2</t>
  </si>
  <si>
    <t>Lunch in venue 19.2</t>
  </si>
  <si>
    <t>Last name</t>
  </si>
  <si>
    <t>GRAND SLAM 2022</t>
  </si>
  <si>
    <t>Hotel</t>
  </si>
  <si>
    <t>Contact</t>
  </si>
  <si>
    <t>Name</t>
  </si>
  <si>
    <t>Email</t>
  </si>
  <si>
    <t>Arrival date
(DD/MM/YY)</t>
  </si>
  <si>
    <t>Departure date
(DD/MM/YY)</t>
  </si>
  <si>
    <t>Main Guest</t>
  </si>
  <si>
    <t>Given name</t>
  </si>
  <si>
    <t>No of Pax</t>
  </si>
  <si>
    <t>PP Double rate</t>
  </si>
  <si>
    <t>PP Single rate</t>
  </si>
  <si>
    <t>Lunch in venue 17.2</t>
  </si>
  <si>
    <t>PP FB extra fee</t>
  </si>
  <si>
    <t>Final Price per room</t>
  </si>
  <si>
    <t>Total meals cost</t>
  </si>
  <si>
    <t>TOTAL</t>
  </si>
  <si>
    <t>Room Price PN</t>
  </si>
  <si>
    <r>
      <rPr>
        <b/>
        <sz val="12"/>
        <color theme="1"/>
        <rFont val="Calibri"/>
        <family val="2"/>
        <scheme val="minor"/>
      </rPr>
      <t>*</t>
    </r>
    <r>
      <rPr>
        <sz val="11"/>
        <color theme="1"/>
        <rFont val="Calibri"/>
        <family val="2"/>
        <scheme val="minor"/>
      </rPr>
      <t>Meals in the venue</t>
    </r>
  </si>
  <si>
    <r>
      <rPr>
        <b/>
        <sz val="14"/>
        <color theme="1"/>
        <rFont val="Calibri"/>
        <family val="2"/>
        <scheme val="minor"/>
      </rPr>
      <t>*</t>
    </r>
    <r>
      <rPr>
        <sz val="11"/>
        <color theme="1"/>
        <rFont val="Calibri"/>
        <family val="2"/>
        <scheme val="minor"/>
      </rPr>
      <t>PP Extra cost of venue meal</t>
    </r>
  </si>
  <si>
    <r>
      <rPr>
        <b/>
        <sz val="14"/>
        <color theme="1"/>
        <rFont val="Calibri"/>
        <family val="2"/>
        <scheme val="minor"/>
      </rPr>
      <t>*</t>
    </r>
    <r>
      <rPr>
        <sz val="11"/>
        <color theme="1"/>
        <rFont val="Calibri"/>
        <family val="2"/>
        <scheme val="minor"/>
      </rPr>
      <t>FB guests can choose to have lunch in the venue or hotel with no extra fee.</t>
    </r>
  </si>
  <si>
    <t xml:space="preserve"> No.</t>
  </si>
  <si>
    <r>
      <t xml:space="preserve">Second guest
</t>
    </r>
    <r>
      <rPr>
        <b/>
        <sz val="11"/>
        <color theme="1"/>
        <rFont val="Calibri"/>
        <family val="2"/>
        <scheme val="minor"/>
      </rPr>
      <t>Double only</t>
    </r>
  </si>
  <si>
    <t>Board base (BB/FB)</t>
  </si>
  <si>
    <t>Herods</t>
  </si>
  <si>
    <t>Team:</t>
  </si>
  <si>
    <t>Single</t>
  </si>
  <si>
    <t>Total for payment</t>
  </si>
  <si>
    <t>FB</t>
  </si>
  <si>
    <t>BB</t>
  </si>
  <si>
    <r>
      <t xml:space="preserve">Please fill all the grey fields, </t>
    </r>
    <r>
      <rPr>
        <b/>
        <sz val="18"/>
        <color rgb="FFFF00FF"/>
        <rFont val="Calibri"/>
        <family val="2"/>
        <scheme val="minor"/>
      </rPr>
      <t>choose from the drop-list where possible.</t>
    </r>
  </si>
  <si>
    <t>double</t>
  </si>
  <si>
    <t>Israel</t>
  </si>
  <si>
    <t>Israel Israeli</t>
  </si>
  <si>
    <t>Israel.Israeli@gmail.com</t>
  </si>
  <si>
    <t>Israeli</t>
  </si>
  <si>
    <t>Gal</t>
  </si>
  <si>
    <t>Gali</t>
  </si>
  <si>
    <t>Athlete</t>
  </si>
  <si>
    <t>Head of delegation</t>
  </si>
  <si>
    <t>Training team</t>
  </si>
  <si>
    <t>Medical team</t>
  </si>
  <si>
    <t>Here are some instructions for filling the excel –</t>
  </si>
  <si>
    <t>Dear Judo friends,</t>
  </si>
  <si>
    <t>Please find attached the accommodation booking form for the Tel Aviv Judo GS 2022.</t>
  </si>
  <si>
    <t>Please note there are 2 sheets in the file – one for you to fill and the second one is an example to assist if necessary.</t>
  </si>
  <si>
    <t>Here are a few points to assist you in filling it:</t>
  </si>
  <si>
    <r>
      <t>·</t>
    </r>
    <r>
      <rPr>
        <sz val="7"/>
        <color rgb="FF1F497D"/>
        <rFont val="Times New Roman"/>
        <family val="1"/>
      </rPr>
      <t>         </t>
    </r>
    <r>
      <rPr>
        <sz val="11"/>
        <color rgb="FF1F497D"/>
        <rFont val="Calibri"/>
        <family val="2"/>
        <scheme val="minor"/>
      </rPr>
      <t>Please fill only the empty grey cells, the white ones will be completed automatically.</t>
    </r>
  </si>
  <si>
    <r>
      <t>·</t>
    </r>
    <r>
      <rPr>
        <sz val="7"/>
        <color rgb="FF1F497D"/>
        <rFont val="Times New Roman"/>
        <family val="1"/>
      </rPr>
      <t>         </t>
    </r>
    <r>
      <rPr>
        <sz val="11"/>
        <color rgb="FF1F497D"/>
        <rFont val="Calibri"/>
        <family val="2"/>
        <scheme val="minor"/>
      </rPr>
      <t>Please fill the file according to the running order – wherever you don't need to fill in a date or a name – a drop list will assist in filling the cells.</t>
    </r>
  </si>
  <si>
    <r>
      <t>·</t>
    </r>
    <r>
      <rPr>
        <sz val="7"/>
        <color rgb="FF1F497D"/>
        <rFont val="Times New Roman"/>
        <family val="1"/>
      </rPr>
      <t>         </t>
    </r>
    <r>
      <rPr>
        <sz val="11"/>
        <color rgb="FF1F497D"/>
        <rFont val="Calibri"/>
        <family val="2"/>
        <scheme val="minor"/>
      </rPr>
      <t>Please delete rows you do not use. Note that first row is protected.</t>
    </r>
  </si>
  <si>
    <r>
      <t>·</t>
    </r>
    <r>
      <rPr>
        <sz val="7"/>
        <color rgb="FF1F497D"/>
        <rFont val="Times New Roman"/>
        <family val="1"/>
      </rPr>
      <t>         </t>
    </r>
    <r>
      <rPr>
        <sz val="11"/>
        <color rgb="FF1F497D"/>
        <rFont val="Calibri"/>
        <family val="2"/>
        <scheme val="minor"/>
      </rPr>
      <t>In order for the LOC to be well prepared, we ask you to fill the columns of venue lunch on match days. Please note that if you booked full board there won't be any extra cost for having lunch in the venue instead of the hotel.</t>
    </r>
  </si>
  <si>
    <t>Return to judohotels@comtecint.com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</si>
</sst>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_-\ [$€-1]"/>
    <numFmt numFmtId="166" formatCode="#,##0.0_-\ [$€-1]"/>
    <numFmt numFmtId="167" formatCode="[$€-2]\ #,##0"/>
  </numFmts>
  <fonts count="25" x14ac:knownFonts="1">
    <font>
      <sz val="11"/>
      <color theme="1"/>
      <name val="Calibri"/>
      <family val="2"/>
      <scheme val="minor"/>
    </font>
    <font>
      <b/>
      <sz val="11"/>
      <color theme="1"/>
      <name val="Calibri"/>
      <family val="2"/>
      <scheme val="minor"/>
    </font>
    <font>
      <sz val="11"/>
      <color theme="1"/>
      <name val="Calibri"/>
      <family val="2"/>
      <charset val="238"/>
      <scheme val="minor"/>
    </font>
    <font>
      <sz val="11"/>
      <name val="Calibri"/>
      <family val="2"/>
      <charset val="238"/>
      <scheme val="minor"/>
    </font>
    <font>
      <sz val="16"/>
      <name val="Calibri"/>
      <family val="2"/>
      <charset val="238"/>
      <scheme val="minor"/>
    </font>
    <font>
      <sz val="12"/>
      <name val="Calibri"/>
      <family val="2"/>
      <charset val="238"/>
      <scheme val="minor"/>
    </font>
    <font>
      <b/>
      <sz val="12"/>
      <name val="Calibri"/>
      <family val="2"/>
      <charset val="238"/>
      <scheme val="minor"/>
    </font>
    <font>
      <b/>
      <sz val="11"/>
      <name val="Calibri"/>
      <family val="2"/>
      <charset val="238"/>
      <scheme val="minor"/>
    </font>
    <font>
      <i/>
      <sz val="11"/>
      <name val="Calibri"/>
      <family val="2"/>
      <charset val="238"/>
      <scheme val="minor"/>
    </font>
    <font>
      <i/>
      <sz val="11"/>
      <color rgb="FFFF0000"/>
      <name val="Calibri"/>
      <family val="2"/>
      <charset val="238"/>
      <scheme val="minor"/>
    </font>
    <font>
      <b/>
      <sz val="14"/>
      <color theme="1"/>
      <name val="Calibri"/>
      <family val="2"/>
      <scheme val="minor"/>
    </font>
    <font>
      <b/>
      <sz val="14"/>
      <color theme="1"/>
      <name val="Arial"/>
      <family val="2"/>
    </font>
    <font>
      <sz val="12"/>
      <color rgb="FFFF0000"/>
      <name val="Calibri"/>
      <family val="2"/>
      <charset val="238"/>
      <scheme val="minor"/>
    </font>
    <font>
      <b/>
      <sz val="12"/>
      <color rgb="FFFF0000"/>
      <name val="Calibri"/>
      <family val="2"/>
      <charset val="238"/>
      <scheme val="minor"/>
    </font>
    <font>
      <b/>
      <sz val="14"/>
      <color rgb="FFFF00FF"/>
      <name val="Calibri"/>
      <family val="2"/>
      <scheme val="minor"/>
    </font>
    <font>
      <b/>
      <sz val="12"/>
      <color theme="1"/>
      <name val="Calibri"/>
      <family val="2"/>
      <scheme val="minor"/>
    </font>
    <font>
      <b/>
      <sz val="14"/>
      <name val="Calibri"/>
      <family val="2"/>
      <scheme val="minor"/>
    </font>
    <font>
      <sz val="11"/>
      <name val="Calibri"/>
      <family val="2"/>
      <scheme val="minor"/>
    </font>
    <font>
      <b/>
      <sz val="16"/>
      <color theme="1"/>
      <name val="Calibri"/>
      <family val="2"/>
      <scheme val="minor"/>
    </font>
    <font>
      <b/>
      <sz val="18"/>
      <color rgb="FFFF00FF"/>
      <name val="Calibri"/>
      <family val="2"/>
      <scheme val="minor"/>
    </font>
    <font>
      <u/>
      <sz val="11"/>
      <color theme="10"/>
      <name val="Calibri"/>
      <family val="2"/>
      <scheme val="minor"/>
    </font>
    <font>
      <sz val="11"/>
      <color rgb="FF1F497D"/>
      <name val="Calibri"/>
      <family val="2"/>
      <scheme val="minor"/>
    </font>
    <font>
      <u/>
      <sz val="11"/>
      <color rgb="FF1F497D"/>
      <name val="Calibri"/>
      <family val="2"/>
      <scheme val="minor"/>
    </font>
    <font>
      <sz val="11"/>
      <color rgb="FF1F497D"/>
      <name val="Symbol"/>
      <charset val="2"/>
    </font>
    <font>
      <sz val="7"/>
      <color rgb="FF1F497D"/>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right/>
      <top/>
      <bottom style="medium">
        <color indexed="64"/>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double">
        <color indexed="64"/>
      </right>
      <top/>
      <bottom/>
      <diagonal/>
    </border>
    <border>
      <left style="thin">
        <color auto="1"/>
      </left>
      <right style="double">
        <color indexed="64"/>
      </right>
      <top style="medium">
        <color indexed="64"/>
      </top>
      <bottom/>
      <diagonal/>
    </border>
    <border>
      <left style="thin">
        <color auto="1"/>
      </left>
      <right style="double">
        <color indexed="64"/>
      </right>
      <top/>
      <bottom style="medium">
        <color indexed="64"/>
      </bottom>
      <diagonal/>
    </border>
    <border>
      <left style="medium">
        <color indexed="64"/>
      </left>
      <right/>
      <top/>
      <bottom style="medium">
        <color indexed="64"/>
      </bottom>
      <diagonal/>
    </border>
    <border>
      <left/>
      <right/>
      <top style="medium">
        <color auto="1"/>
      </top>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2" fillId="0" borderId="0"/>
    <xf numFmtId="0" fontId="20" fillId="0" borderId="0" applyNumberFormat="0" applyFill="0" applyBorder="0" applyAlignment="0" applyProtection="0"/>
  </cellStyleXfs>
  <cellXfs count="150">
    <xf numFmtId="0" fontId="0" fillId="0" borderId="0" xfId="0"/>
    <xf numFmtId="0" fontId="5" fillId="0" borderId="0" xfId="1" applyFont="1" applyFill="1" applyBorder="1" applyAlignment="1" applyProtection="1">
      <protection locked="0"/>
    </xf>
    <xf numFmtId="0" fontId="5" fillId="0" borderId="0" xfId="1" applyFont="1" applyFill="1" applyBorder="1" applyAlignment="1" applyProtection="1">
      <alignment horizontal="center"/>
      <protection locked="0"/>
    </xf>
    <xf numFmtId="0" fontId="3" fillId="2" borderId="13" xfId="1" applyFont="1" applyFill="1" applyBorder="1" applyProtection="1">
      <protection locked="0"/>
    </xf>
    <xf numFmtId="0" fontId="3" fillId="4" borderId="13" xfId="1" applyFont="1" applyFill="1" applyBorder="1" applyProtection="1">
      <protection locked="0"/>
    </xf>
    <xf numFmtId="0" fontId="3" fillId="4" borderId="16" xfId="1" applyFont="1" applyFill="1" applyBorder="1" applyProtection="1">
      <protection locked="0"/>
    </xf>
    <xf numFmtId="14" fontId="9" fillId="4" borderId="13" xfId="1" applyNumberFormat="1" applyFont="1" applyFill="1" applyBorder="1" applyProtection="1">
      <protection locked="0"/>
    </xf>
    <xf numFmtId="14" fontId="8" fillId="4" borderId="14" xfId="1" applyNumberFormat="1" applyFont="1" applyFill="1" applyBorder="1" applyAlignment="1" applyProtection="1">
      <alignment horizontal="center"/>
      <protection locked="0"/>
    </xf>
    <xf numFmtId="0" fontId="0" fillId="0" borderId="0" xfId="0" applyProtection="1">
      <protection locked="0"/>
    </xf>
    <xf numFmtId="164" fontId="0" fillId="0" borderId="0" xfId="0" applyNumberFormat="1" applyProtection="1">
      <protection locked="0"/>
    </xf>
    <xf numFmtId="0" fontId="13" fillId="0" borderId="0" xfId="1" applyFont="1" applyFill="1" applyAlignment="1" applyProtection="1">
      <alignment horizontal="center"/>
      <protection locked="0"/>
    </xf>
    <xf numFmtId="0" fontId="13" fillId="0" borderId="0" xfId="1" applyFont="1" applyFill="1" applyBorder="1" applyAlignment="1" applyProtection="1">
      <alignment horizontal="center"/>
      <protection locked="0"/>
    </xf>
    <xf numFmtId="164" fontId="2" fillId="0" borderId="0" xfId="1" applyNumberFormat="1" applyProtection="1">
      <protection locked="0"/>
    </xf>
    <xf numFmtId="0" fontId="0" fillId="0" borderId="29" xfId="0" applyBorder="1" applyAlignment="1" applyProtection="1">
      <alignment horizontal="center" vertical="center"/>
      <protection locked="0"/>
    </xf>
    <xf numFmtId="0" fontId="3" fillId="4" borderId="16" xfId="1" applyFont="1" applyFill="1" applyBorder="1" applyAlignment="1" applyProtection="1">
      <alignment horizontal="center"/>
      <protection locked="0"/>
    </xf>
    <xf numFmtId="0" fontId="3" fillId="0" borderId="18" xfId="1" applyFont="1" applyBorder="1" applyAlignment="1" applyProtection="1">
      <alignment horizontal="center"/>
      <protection locked="0"/>
    </xf>
    <xf numFmtId="165" fontId="17" fillId="0" borderId="4" xfId="1" applyNumberFormat="1" applyFont="1" applyFill="1" applyBorder="1" applyAlignment="1" applyProtection="1">
      <alignment horizontal="center"/>
      <protection locked="0"/>
    </xf>
    <xf numFmtId="0" fontId="8" fillId="3" borderId="13" xfId="1" applyFont="1" applyFill="1" applyBorder="1" applyAlignment="1" applyProtection="1">
      <alignment horizontal="center" vertical="center"/>
      <protection locked="0"/>
    </xf>
    <xf numFmtId="0" fontId="0" fillId="4" borderId="18" xfId="0" applyFill="1" applyBorder="1" applyProtection="1">
      <protection locked="0"/>
    </xf>
    <xf numFmtId="0" fontId="0" fillId="0" borderId="1" xfId="0" applyBorder="1" applyProtection="1">
      <protection locked="0"/>
    </xf>
    <xf numFmtId="0" fontId="0" fillId="0" borderId="0" xfId="0" applyBorder="1" applyProtection="1">
      <protection locked="0"/>
    </xf>
    <xf numFmtId="0" fontId="0" fillId="0" borderId="29" xfId="0" applyBorder="1" applyAlignment="1" applyProtection="1">
      <alignment horizontal="center" vertical="center"/>
    </xf>
    <xf numFmtId="0" fontId="3" fillId="0" borderId="18" xfId="1" applyFont="1" applyBorder="1" applyAlignment="1" applyProtection="1">
      <alignment horizontal="center"/>
    </xf>
    <xf numFmtId="165" fontId="17" fillId="0" borderId="4" xfId="1" applyNumberFormat="1" applyFont="1" applyFill="1" applyBorder="1" applyAlignment="1" applyProtection="1">
      <alignment horizontal="center"/>
    </xf>
    <xf numFmtId="0" fontId="11" fillId="0" borderId="0" xfId="0" applyFont="1" applyProtection="1"/>
    <xf numFmtId="0" fontId="10" fillId="0" borderId="0" xfId="0" applyFont="1" applyProtection="1"/>
    <xf numFmtId="0" fontId="0" fillId="0" borderId="0" xfId="0" applyProtection="1"/>
    <xf numFmtId="0" fontId="6" fillId="0" borderId="2" xfId="1" applyFont="1" applyFill="1" applyBorder="1" applyAlignment="1" applyProtection="1">
      <alignment horizontal="center"/>
    </xf>
    <xf numFmtId="0" fontId="6" fillId="0" borderId="4" xfId="1" applyFont="1" applyFill="1" applyBorder="1" applyAlignment="1" applyProtection="1">
      <alignment horizontal="center"/>
    </xf>
    <xf numFmtId="0" fontId="5" fillId="0" borderId="4" xfId="1" applyFont="1" applyFill="1" applyBorder="1" applyAlignment="1" applyProtection="1">
      <alignment horizontal="center"/>
    </xf>
    <xf numFmtId="0" fontId="0" fillId="0" borderId="4" xfId="0" applyBorder="1" applyAlignment="1" applyProtection="1">
      <alignment horizontal="center"/>
    </xf>
    <xf numFmtId="166" fontId="13" fillId="0" borderId="4" xfId="1" applyNumberFormat="1" applyFont="1" applyFill="1" applyBorder="1" applyAlignment="1" applyProtection="1">
      <alignment horizontal="center"/>
    </xf>
    <xf numFmtId="0" fontId="13" fillId="0" borderId="4" xfId="1" applyFont="1" applyFill="1" applyBorder="1" applyAlignment="1" applyProtection="1"/>
    <xf numFmtId="0" fontId="8" fillId="3" borderId="13" xfId="1" applyFont="1" applyFill="1" applyBorder="1" applyAlignment="1" applyProtection="1">
      <alignment horizontal="center" vertical="center"/>
    </xf>
    <xf numFmtId="0" fontId="0" fillId="0" borderId="1" xfId="0" applyBorder="1" applyProtection="1"/>
    <xf numFmtId="0" fontId="16" fillId="0" borderId="4" xfId="1" applyFont="1" applyFill="1" applyBorder="1" applyAlignment="1" applyProtection="1">
      <alignment horizontal="center"/>
    </xf>
    <xf numFmtId="167" fontId="16" fillId="0" borderId="4" xfId="1" applyNumberFormat="1" applyFont="1" applyFill="1" applyBorder="1" applyAlignment="1" applyProtection="1">
      <alignment horizontal="center"/>
    </xf>
    <xf numFmtId="164" fontId="0" fillId="0" borderId="0" xfId="0" applyNumberFormat="1" applyProtection="1"/>
    <xf numFmtId="0" fontId="3" fillId="2" borderId="16" xfId="1" applyFont="1" applyFill="1" applyBorder="1" applyProtection="1">
      <protection locked="0"/>
    </xf>
    <xf numFmtId="0" fontId="1" fillId="0" borderId="0" xfId="0" applyFont="1" applyProtection="1"/>
    <xf numFmtId="0" fontId="4" fillId="0" borderId="0" xfId="1" applyFont="1" applyFill="1" applyAlignment="1" applyProtection="1"/>
    <xf numFmtId="0" fontId="6" fillId="0" borderId="0" xfId="1" applyFont="1" applyFill="1" applyBorder="1" applyAlignment="1" applyProtection="1">
      <alignment horizontal="center"/>
    </xf>
    <xf numFmtId="0" fontId="5" fillId="0" borderId="0" xfId="1" applyFont="1" applyFill="1" applyAlignment="1" applyProtection="1"/>
    <xf numFmtId="0" fontId="13" fillId="0" borderId="0" xfId="1" applyFont="1" applyFill="1" applyAlignment="1" applyProtection="1">
      <alignment horizontal="center"/>
    </xf>
    <xf numFmtId="0" fontId="5" fillId="0" borderId="0" xfId="1" applyFont="1" applyFill="1" applyBorder="1" applyAlignment="1" applyProtection="1"/>
    <xf numFmtId="0" fontId="13" fillId="0" borderId="0" xfId="1" applyFont="1" applyFill="1" applyBorder="1" applyAlignment="1" applyProtection="1">
      <alignment horizontal="center"/>
    </xf>
    <xf numFmtId="0" fontId="5" fillId="0" borderId="0" xfId="1" applyFont="1" applyFill="1" applyBorder="1" applyAlignment="1" applyProtection="1">
      <alignment horizontal="center"/>
    </xf>
    <xf numFmtId="164" fontId="2" fillId="0" borderId="0" xfId="1" applyNumberFormat="1" applyProtection="1"/>
    <xf numFmtId="0" fontId="6" fillId="0" borderId="0" xfId="1" applyFont="1" applyProtection="1"/>
    <xf numFmtId="0" fontId="12" fillId="0" borderId="0" xfId="1" applyFont="1" applyFill="1" applyAlignment="1" applyProtection="1"/>
    <xf numFmtId="0" fontId="3" fillId="4" borderId="16" xfId="1" applyFont="1" applyFill="1" applyBorder="1" applyAlignment="1" applyProtection="1">
      <alignment horizontal="center"/>
    </xf>
    <xf numFmtId="0" fontId="3" fillId="4" borderId="13" xfId="1" applyFont="1" applyFill="1" applyBorder="1" applyProtection="1"/>
    <xf numFmtId="0" fontId="3" fillId="2" borderId="13" xfId="1" applyFont="1" applyFill="1" applyBorder="1" applyProtection="1"/>
    <xf numFmtId="0" fontId="3" fillId="4" borderId="16" xfId="1" applyFont="1" applyFill="1" applyBorder="1" applyProtection="1"/>
    <xf numFmtId="0" fontId="3" fillId="2" borderId="16" xfId="1" applyFont="1" applyFill="1" applyBorder="1" applyProtection="1"/>
    <xf numFmtId="14" fontId="9" fillId="4" borderId="13" xfId="1" applyNumberFormat="1" applyFont="1" applyFill="1" applyBorder="1" applyProtection="1"/>
    <xf numFmtId="14" fontId="8" fillId="4" borderId="14" xfId="1" applyNumberFormat="1" applyFont="1" applyFill="1" applyBorder="1" applyAlignment="1" applyProtection="1">
      <alignment horizontal="center"/>
    </xf>
    <xf numFmtId="0" fontId="0" fillId="4" borderId="18" xfId="0" applyFill="1" applyBorder="1" applyProtection="1"/>
    <xf numFmtId="0" fontId="16" fillId="0" borderId="2" xfId="1" applyFont="1" applyFill="1" applyBorder="1" applyAlignment="1" applyProtection="1">
      <alignment horizontal="center"/>
    </xf>
    <xf numFmtId="0" fontId="16" fillId="0" borderId="3" xfId="1" applyFont="1" applyFill="1" applyBorder="1" applyAlignment="1" applyProtection="1">
      <alignment horizontal="center"/>
    </xf>
    <xf numFmtId="0" fontId="16" fillId="0" borderId="6" xfId="1" applyFont="1" applyFill="1" applyBorder="1" applyAlignment="1" applyProtection="1">
      <alignment horizontal="center"/>
    </xf>
    <xf numFmtId="0" fontId="10" fillId="0" borderId="2" xfId="0" applyFont="1" applyBorder="1" applyAlignment="1" applyProtection="1">
      <alignment horizontal="center"/>
    </xf>
    <xf numFmtId="0" fontId="10" fillId="0" borderId="6" xfId="0" applyFont="1" applyBorder="1" applyAlignment="1" applyProtection="1">
      <alignment horizontal="center"/>
    </xf>
    <xf numFmtId="0" fontId="18" fillId="0" borderId="20" xfId="0" applyFont="1" applyBorder="1" applyAlignment="1" applyProtection="1">
      <alignment horizontal="center" vertical="center"/>
    </xf>
    <xf numFmtId="0" fontId="18" fillId="0" borderId="28"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36"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34" xfId="0" applyFont="1" applyBorder="1" applyAlignment="1" applyProtection="1">
      <alignment horizontal="center" vertical="center"/>
    </xf>
    <xf numFmtId="167" fontId="18" fillId="0" borderId="20" xfId="0" applyNumberFormat="1" applyFont="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18" fillId="0" borderId="36"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8" fillId="0" borderId="34" xfId="0" applyFont="1" applyBorder="1" applyAlignment="1" applyProtection="1">
      <alignment horizontal="center" vertical="center" wrapText="1"/>
    </xf>
    <xf numFmtId="0" fontId="7" fillId="0" borderId="21" xfId="1" applyFont="1" applyBorder="1" applyAlignment="1" applyProtection="1">
      <alignment horizontal="center" vertical="center" wrapText="1"/>
    </xf>
    <xf numFmtId="0" fontId="7" fillId="0" borderId="22" xfId="1" applyFont="1" applyBorder="1" applyAlignment="1" applyProtection="1">
      <alignment horizontal="center" vertical="center" wrapText="1"/>
    </xf>
    <xf numFmtId="0" fontId="7" fillId="0" borderId="23" xfId="1" applyFont="1" applyBorder="1" applyAlignment="1" applyProtection="1">
      <alignment horizontal="center" vertical="center" wrapText="1"/>
    </xf>
    <xf numFmtId="0" fontId="0" fillId="0" borderId="20" xfId="0" applyBorder="1" applyAlignment="1" applyProtection="1">
      <alignment horizontal="center"/>
    </xf>
    <xf numFmtId="0" fontId="0" fillId="0" borderId="28" xfId="0" applyBorder="1" applyAlignment="1" applyProtection="1">
      <alignment horizontal="center"/>
    </xf>
    <xf numFmtId="0" fontId="0" fillId="0" borderId="30" xfId="0" applyBorder="1" applyAlignment="1" applyProtection="1">
      <alignment horizontal="center"/>
    </xf>
    <xf numFmtId="0" fontId="1" fillId="0" borderId="31"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164" fontId="7" fillId="0" borderId="25" xfId="1" applyNumberFormat="1" applyFont="1" applyBorder="1" applyAlignment="1" applyProtection="1">
      <alignment horizontal="center" vertical="center" wrapText="1"/>
    </xf>
    <xf numFmtId="164" fontId="7" fillId="0" borderId="24" xfId="1" applyNumberFormat="1" applyFont="1" applyBorder="1" applyAlignment="1" applyProtection="1">
      <alignment horizontal="center" vertical="center" wrapText="1"/>
    </xf>
    <xf numFmtId="164" fontId="7" fillId="0" borderId="26" xfId="1" applyNumberFormat="1" applyFont="1" applyBorder="1" applyAlignment="1" applyProtection="1">
      <alignment horizontal="center" vertical="center" wrapText="1"/>
    </xf>
    <xf numFmtId="0" fontId="0" fillId="0" borderId="2" xfId="0" applyBorder="1" applyAlignment="1" applyProtection="1">
      <alignment horizontal="center"/>
    </xf>
    <xf numFmtId="0" fontId="0" fillId="0" borderId="6" xfId="0" applyBorder="1" applyAlignment="1" applyProtection="1">
      <alignment horizontal="center"/>
    </xf>
    <xf numFmtId="166" fontId="13" fillId="0" borderId="2" xfId="1" applyNumberFormat="1" applyFont="1" applyFill="1" applyBorder="1" applyAlignment="1" applyProtection="1">
      <alignment horizontal="center"/>
    </xf>
    <xf numFmtId="166" fontId="13" fillId="0" borderId="6" xfId="1" applyNumberFormat="1" applyFont="1" applyFill="1" applyBorder="1" applyAlignment="1" applyProtection="1">
      <alignment horizontal="center"/>
    </xf>
    <xf numFmtId="0" fontId="0" fillId="0" borderId="20"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34" xfId="0" applyBorder="1" applyAlignment="1" applyProtection="1">
      <alignment horizontal="center" vertical="center" wrapText="1"/>
    </xf>
    <xf numFmtId="0" fontId="5" fillId="4" borderId="2" xfId="1" applyFont="1" applyFill="1" applyBorder="1" applyAlignment="1" applyProtection="1">
      <alignment horizontal="center"/>
    </xf>
    <xf numFmtId="0" fontId="5" fillId="4" borderId="6" xfId="1" applyFont="1" applyFill="1" applyBorder="1" applyAlignment="1" applyProtection="1">
      <alignment horizontal="center"/>
    </xf>
    <xf numFmtId="0" fontId="5" fillId="4" borderId="2" xfId="1" applyFont="1" applyFill="1" applyBorder="1" applyAlignment="1" applyProtection="1">
      <alignment horizontal="center"/>
      <protection locked="0"/>
    </xf>
    <xf numFmtId="0" fontId="5" fillId="4" borderId="6" xfId="1" applyFont="1" applyFill="1" applyBorder="1" applyAlignment="1" applyProtection="1">
      <alignment horizontal="center"/>
      <protection locked="0"/>
    </xf>
    <xf numFmtId="0" fontId="7" fillId="0" borderId="10" xfId="1" applyFont="1" applyBorder="1" applyAlignment="1" applyProtection="1">
      <alignment horizontal="center" vertical="center" wrapText="1"/>
    </xf>
    <xf numFmtId="0" fontId="7" fillId="0" borderId="16" xfId="1" applyFont="1" applyBorder="1" applyAlignment="1" applyProtection="1">
      <alignment horizontal="center" vertical="center" wrapText="1"/>
    </xf>
    <xf numFmtId="0" fontId="0" fillId="0" borderId="0" xfId="0" applyBorder="1" applyAlignment="1" applyProtection="1">
      <alignment horizontal="center"/>
    </xf>
    <xf numFmtId="0" fontId="0" fillId="0" borderId="19" xfId="0" applyBorder="1" applyAlignment="1" applyProtection="1">
      <alignment horizontal="center"/>
    </xf>
    <xf numFmtId="0" fontId="0" fillId="0" borderId="10" xfId="0" applyBorder="1" applyAlignment="1" applyProtection="1">
      <alignment horizontal="center"/>
    </xf>
    <xf numFmtId="0" fontId="0" fillId="0" borderId="16" xfId="0" applyBorder="1" applyAlignment="1" applyProtection="1">
      <alignment horizontal="center"/>
    </xf>
    <xf numFmtId="0" fontId="0" fillId="0" borderId="8" xfId="0" applyBorder="1" applyAlignment="1" applyProtection="1">
      <alignment horizontal="center" vertical="center"/>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wrapText="1"/>
    </xf>
    <xf numFmtId="0" fontId="6" fillId="4" borderId="2" xfId="1" applyFont="1" applyFill="1" applyBorder="1" applyAlignment="1" applyProtection="1">
      <alignment horizontal="center"/>
      <protection locked="0"/>
    </xf>
    <xf numFmtId="0" fontId="6" fillId="4" borderId="3" xfId="1" applyFont="1" applyFill="1" applyBorder="1" applyAlignment="1" applyProtection="1">
      <alignment horizontal="center"/>
      <protection locked="0"/>
    </xf>
    <xf numFmtId="0" fontId="6" fillId="4" borderId="6" xfId="1" applyFont="1" applyFill="1" applyBorder="1" applyAlignment="1" applyProtection="1">
      <alignment horizontal="center"/>
      <protection locked="0"/>
    </xf>
    <xf numFmtId="0" fontId="13" fillId="4" borderId="2" xfId="1" applyFont="1" applyFill="1" applyBorder="1" applyAlignment="1" applyProtection="1">
      <alignment horizontal="center"/>
      <protection locked="0"/>
    </xf>
    <xf numFmtId="0" fontId="13" fillId="4" borderId="3" xfId="1" applyFont="1" applyFill="1" applyBorder="1" applyAlignment="1" applyProtection="1">
      <alignment horizontal="center"/>
      <protection locked="0"/>
    </xf>
    <xf numFmtId="0" fontId="13" fillId="4" borderId="6" xfId="1" applyFont="1" applyFill="1" applyBorder="1" applyAlignment="1" applyProtection="1">
      <alignment horizontal="center"/>
      <protection locked="0"/>
    </xf>
    <xf numFmtId="0" fontId="0" fillId="0" borderId="1" xfId="0" applyBorder="1" applyAlignment="1" applyProtection="1">
      <alignment horizontal="center"/>
    </xf>
    <xf numFmtId="0" fontId="0" fillId="0" borderId="1" xfId="0" applyBorder="1" applyAlignment="1" applyProtection="1">
      <alignment horizontal="center" wrapText="1"/>
    </xf>
    <xf numFmtId="0" fontId="0" fillId="0" borderId="3" xfId="0" applyBorder="1" applyAlignment="1" applyProtection="1">
      <alignment horizontal="center"/>
    </xf>
    <xf numFmtId="0" fontId="7" fillId="0" borderId="15" xfId="1" applyFont="1" applyBorder="1" applyAlignment="1" applyProtection="1">
      <alignment horizontal="center" vertical="center" wrapText="1"/>
    </xf>
    <xf numFmtId="0" fontId="14" fillId="4" borderId="2" xfId="0" applyFont="1" applyFill="1" applyBorder="1" applyAlignment="1" applyProtection="1">
      <alignment horizontal="center"/>
    </xf>
    <xf numFmtId="0" fontId="14" fillId="4" borderId="3" xfId="0" applyFont="1" applyFill="1" applyBorder="1" applyAlignment="1" applyProtection="1">
      <alignment horizontal="center"/>
    </xf>
    <xf numFmtId="0" fontId="10" fillId="4" borderId="3" xfId="0" applyFont="1" applyFill="1" applyBorder="1" applyAlignment="1" applyProtection="1">
      <alignment horizontal="center"/>
    </xf>
    <xf numFmtId="0" fontId="10" fillId="4" borderId="6" xfId="0" applyFont="1" applyFill="1" applyBorder="1" applyAlignment="1" applyProtection="1">
      <alignment horizontal="center"/>
    </xf>
    <xf numFmtId="0" fontId="6" fillId="4" borderId="2" xfId="1" applyFont="1" applyFill="1" applyBorder="1" applyAlignment="1" applyProtection="1">
      <alignment horizontal="center"/>
    </xf>
    <xf numFmtId="0" fontId="6" fillId="4" borderId="6" xfId="1" applyFont="1" applyFill="1" applyBorder="1" applyAlignment="1" applyProtection="1">
      <alignment horizontal="center"/>
    </xf>
    <xf numFmtId="0" fontId="5" fillId="4" borderId="3" xfId="1" applyFont="1" applyFill="1" applyBorder="1" applyAlignment="1" applyProtection="1">
      <alignment horizontal="center"/>
      <protection locked="0"/>
    </xf>
    <xf numFmtId="0" fontId="0" fillId="0" borderId="11" xfId="0" applyBorder="1" applyAlignment="1" applyProtection="1">
      <alignment horizontal="center"/>
    </xf>
    <xf numFmtId="0" fontId="0" fillId="0" borderId="17" xfId="0" applyBorder="1" applyAlignment="1" applyProtection="1">
      <alignment horizontal="center"/>
    </xf>
    <xf numFmtId="0" fontId="7" fillId="0" borderId="5" xfId="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0" fontId="5" fillId="4" borderId="3" xfId="1" applyFont="1" applyFill="1" applyBorder="1" applyAlignment="1" applyProtection="1">
      <alignment horizontal="center"/>
    </xf>
    <xf numFmtId="14" fontId="13" fillId="4" borderId="2" xfId="1" applyNumberFormat="1" applyFont="1" applyFill="1" applyBorder="1" applyAlignment="1" applyProtection="1">
      <alignment horizontal="center"/>
    </xf>
    <xf numFmtId="0" fontId="13" fillId="4" borderId="3" xfId="1" applyFont="1" applyFill="1" applyBorder="1" applyAlignment="1" applyProtection="1">
      <alignment horizontal="center"/>
    </xf>
    <xf numFmtId="0" fontId="13" fillId="4" borderId="6" xfId="1" applyFont="1" applyFill="1" applyBorder="1" applyAlignment="1" applyProtection="1">
      <alignment horizontal="center"/>
    </xf>
    <xf numFmtId="0" fontId="13" fillId="4" borderId="2" xfId="1" applyFont="1" applyFill="1" applyBorder="1" applyAlignment="1" applyProtection="1">
      <alignment horizontal="center"/>
    </xf>
    <xf numFmtId="0" fontId="6" fillId="4" borderId="3" xfId="1" applyFont="1" applyFill="1" applyBorder="1" applyAlignment="1" applyProtection="1">
      <alignment horizontal="center"/>
    </xf>
    <xf numFmtId="0" fontId="20" fillId="4" borderId="2" xfId="2" applyFill="1" applyBorder="1" applyAlignment="1" applyProtection="1">
      <alignment horizontal="center"/>
    </xf>
    <xf numFmtId="0" fontId="21" fillId="0" borderId="0" xfId="0" applyFont="1"/>
    <xf numFmtId="0" fontId="22" fillId="0" borderId="0" xfId="0" applyFont="1"/>
    <xf numFmtId="0" fontId="23" fillId="0" borderId="0" xfId="0" applyFont="1"/>
    <xf numFmtId="0" fontId="0" fillId="0" borderId="0" xfId="0" applyFill="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19844</xdr:colOff>
      <xdr:row>0</xdr:row>
      <xdr:rowOff>9922</xdr:rowOff>
    </xdr:from>
    <xdr:to>
      <xdr:col>1</xdr:col>
      <xdr:colOff>608806</xdr:colOff>
      <xdr:row>6</xdr:row>
      <xdr:rowOff>251931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174" t="6024" r="30777" b="6021"/>
        <a:stretch/>
      </xdr:blipFill>
      <xdr:spPr>
        <a:xfrm>
          <a:off x="19844" y="9922"/>
          <a:ext cx="886618" cy="1660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19844</xdr:colOff>
      <xdr:row>0</xdr:row>
      <xdr:rowOff>9922</xdr:rowOff>
    </xdr:from>
    <xdr:to>
      <xdr:col>1</xdr:col>
      <xdr:colOff>608806</xdr:colOff>
      <xdr:row>9</xdr:row>
      <xdr:rowOff>42381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174" t="6024" r="30777" b="6021"/>
        <a:stretch/>
      </xdr:blipFill>
      <xdr:spPr>
        <a:xfrm>
          <a:off x="19844" y="9922"/>
          <a:ext cx="884237" cy="16612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Israel.Israel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DFF71-B648-C04D-ABB2-66FA70816A5A}">
  <dimension ref="A1:A12"/>
  <sheetViews>
    <sheetView tabSelected="1" workbookViewId="0">
      <selection activeCell="A15" sqref="A15"/>
    </sheetView>
  </sheetViews>
  <sheetFormatPr baseColWidth="10" defaultRowHeight="15" x14ac:dyDescent="0.2"/>
  <cols>
    <col min="1" max="1" width="174.83203125" bestFit="1" customWidth="1"/>
  </cols>
  <sheetData>
    <row r="1" spans="1:1" x14ac:dyDescent="0.2">
      <c r="A1" s="149" t="s">
        <v>60</v>
      </c>
    </row>
    <row r="2" spans="1:1" x14ac:dyDescent="0.2">
      <c r="A2" s="146"/>
    </row>
    <row r="3" spans="1:1" x14ac:dyDescent="0.2">
      <c r="A3" s="147" t="s">
        <v>51</v>
      </c>
    </row>
    <row r="4" spans="1:1" x14ac:dyDescent="0.2">
      <c r="A4" s="146"/>
    </row>
    <row r="5" spans="1:1" x14ac:dyDescent="0.2">
      <c r="A5" s="146" t="s">
        <v>52</v>
      </c>
    </row>
    <row r="6" spans="1:1" x14ac:dyDescent="0.2">
      <c r="A6" s="146" t="s">
        <v>53</v>
      </c>
    </row>
    <row r="7" spans="1:1" x14ac:dyDescent="0.2">
      <c r="A7" s="146" t="s">
        <v>54</v>
      </c>
    </row>
    <row r="8" spans="1:1" x14ac:dyDescent="0.2">
      <c r="A8" s="146" t="s">
        <v>55</v>
      </c>
    </row>
    <row r="9" spans="1:1" x14ac:dyDescent="0.2">
      <c r="A9" s="148" t="s">
        <v>56</v>
      </c>
    </row>
    <row r="10" spans="1:1" x14ac:dyDescent="0.2">
      <c r="A10" s="148" t="s">
        <v>57</v>
      </c>
    </row>
    <row r="11" spans="1:1" x14ac:dyDescent="0.2">
      <c r="A11" s="148" t="s">
        <v>58</v>
      </c>
    </row>
    <row r="12" spans="1:1" x14ac:dyDescent="0.2">
      <c r="A12" s="148" t="s">
        <v>59</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zoomScale="96" zoomScaleNormal="96" workbookViewId="0">
      <selection activeCell="E25" sqref="E25"/>
    </sheetView>
  </sheetViews>
  <sheetFormatPr baseColWidth="10" defaultColWidth="9" defaultRowHeight="15" x14ac:dyDescent="0.2"/>
  <cols>
    <col min="1" max="1" width="3.83203125" style="8" customWidth="1"/>
    <col min="2" max="2" width="9" style="8"/>
    <col min="3" max="3" width="9.6640625" style="8" customWidth="1"/>
    <col min="4" max="4" width="9" style="8"/>
    <col min="5" max="7" width="11.1640625" style="8" customWidth="1"/>
    <col min="8" max="9" width="13.5" style="8" customWidth="1"/>
    <col min="10" max="10" width="13.1640625" style="8" customWidth="1"/>
    <col min="11" max="11" width="13.83203125" style="8" customWidth="1"/>
    <col min="12" max="12" width="15" style="8" customWidth="1"/>
    <col min="13" max="14" width="10.33203125" style="8" customWidth="1"/>
    <col min="15" max="15" width="11.83203125" style="9" customWidth="1"/>
    <col min="16" max="16" width="10.6640625" style="8" customWidth="1"/>
    <col min="17" max="17" width="13.1640625" style="8" customWidth="1"/>
    <col min="18" max="18" width="10.6640625" style="8" customWidth="1"/>
    <col min="19" max="16384" width="9" style="8"/>
  </cols>
  <sheetData>
    <row r="1" spans="1:19" ht="19" x14ac:dyDescent="0.25">
      <c r="A1" s="26"/>
      <c r="B1" s="26"/>
      <c r="C1" s="24" t="s">
        <v>9</v>
      </c>
      <c r="D1" s="24"/>
      <c r="E1" s="24"/>
      <c r="F1" s="24"/>
      <c r="G1" s="24"/>
      <c r="H1" s="25"/>
      <c r="I1" s="25"/>
      <c r="J1" s="25"/>
      <c r="K1" s="39"/>
      <c r="L1" s="39"/>
      <c r="M1" s="39"/>
      <c r="N1" s="39"/>
      <c r="O1" s="37"/>
      <c r="P1" s="26"/>
      <c r="Q1" s="26"/>
      <c r="R1" s="26"/>
      <c r="S1" s="26"/>
    </row>
    <row r="2" spans="1:19" ht="19" x14ac:dyDescent="0.25">
      <c r="A2" s="26"/>
      <c r="B2" s="26"/>
      <c r="C2" s="25" t="s">
        <v>5</v>
      </c>
      <c r="D2" s="26"/>
      <c r="E2" s="26"/>
      <c r="F2" s="26"/>
      <c r="G2" s="26"/>
      <c r="H2" s="26"/>
      <c r="I2" s="25"/>
      <c r="J2" s="25"/>
      <c r="K2" s="39"/>
      <c r="L2" s="26"/>
      <c r="M2" s="26"/>
      <c r="N2" s="26"/>
      <c r="O2" s="37"/>
      <c r="P2" s="26"/>
      <c r="Q2" s="26"/>
      <c r="R2" s="26"/>
      <c r="S2" s="26"/>
    </row>
    <row r="3" spans="1:19" ht="16" thickBot="1" x14ac:dyDescent="0.25">
      <c r="A3" s="26"/>
      <c r="B3" s="26"/>
      <c r="C3" s="26"/>
      <c r="D3" s="26"/>
      <c r="E3" s="26"/>
      <c r="F3" s="26"/>
      <c r="G3" s="26"/>
      <c r="H3" s="26"/>
      <c r="I3" s="26"/>
      <c r="J3" s="26"/>
      <c r="K3" s="26"/>
      <c r="L3" s="26"/>
      <c r="M3" s="26"/>
      <c r="N3" s="26"/>
      <c r="O3" s="37"/>
      <c r="P3" s="26"/>
      <c r="Q3" s="26"/>
      <c r="R3" s="26"/>
      <c r="S3" s="26"/>
    </row>
    <row r="4" spans="1:19" ht="25" thickBot="1" x14ac:dyDescent="0.35">
      <c r="A4" s="26"/>
      <c r="B4" s="26"/>
      <c r="C4" s="128" t="s">
        <v>39</v>
      </c>
      <c r="D4" s="129"/>
      <c r="E4" s="129"/>
      <c r="F4" s="129"/>
      <c r="G4" s="129"/>
      <c r="H4" s="130"/>
      <c r="I4" s="130"/>
      <c r="J4" s="131"/>
      <c r="K4" s="26"/>
      <c r="L4" s="26"/>
      <c r="M4" s="26"/>
      <c r="N4" s="26"/>
      <c r="O4" s="37"/>
      <c r="P4" s="26"/>
      <c r="Q4" s="26"/>
      <c r="R4" s="26"/>
      <c r="S4" s="26"/>
    </row>
    <row r="5" spans="1:19" ht="17" thickBot="1" x14ac:dyDescent="0.25">
      <c r="A5" s="26"/>
      <c r="B5" s="26"/>
      <c r="C5" s="26"/>
      <c r="D5" s="26"/>
      <c r="E5" s="26"/>
      <c r="F5" s="26"/>
      <c r="G5" s="26"/>
      <c r="H5" s="26"/>
      <c r="I5" s="26"/>
      <c r="J5" s="26"/>
      <c r="K5" s="26"/>
      <c r="L5" s="26"/>
      <c r="M5" s="103" t="s">
        <v>12</v>
      </c>
      <c r="N5" s="139"/>
      <c r="O5" s="103" t="s">
        <v>13</v>
      </c>
      <c r="P5" s="104"/>
      <c r="Q5" s="26"/>
      <c r="R5" s="26"/>
      <c r="S5" s="26"/>
    </row>
    <row r="6" spans="1:19" ht="22" thickBot="1" x14ac:dyDescent="0.3">
      <c r="A6" s="26"/>
      <c r="B6" s="40"/>
      <c r="C6" s="27" t="s">
        <v>34</v>
      </c>
      <c r="D6" s="118"/>
      <c r="E6" s="119"/>
      <c r="F6" s="119"/>
      <c r="G6" s="119"/>
      <c r="H6" s="120"/>
      <c r="I6" s="41"/>
      <c r="J6" s="42"/>
      <c r="K6" s="132" t="s">
        <v>11</v>
      </c>
      <c r="L6" s="133"/>
      <c r="M6" s="105"/>
      <c r="N6" s="134"/>
      <c r="O6" s="105"/>
      <c r="P6" s="106"/>
    </row>
    <row r="7" spans="1:19" ht="22" thickBot="1" x14ac:dyDescent="0.3">
      <c r="A7" s="26"/>
      <c r="B7" s="40"/>
      <c r="C7" s="28" t="s">
        <v>3</v>
      </c>
      <c r="D7" s="121"/>
      <c r="E7" s="122"/>
      <c r="F7" s="123"/>
      <c r="G7" s="10"/>
      <c r="H7" s="1"/>
      <c r="I7" s="44"/>
      <c r="J7" s="26"/>
      <c r="K7" s="49"/>
      <c r="L7" s="43"/>
      <c r="M7" s="11"/>
      <c r="N7" s="2"/>
      <c r="O7" s="12"/>
    </row>
    <row r="8" spans="1:19" ht="22" thickBot="1" x14ac:dyDescent="0.3">
      <c r="A8" s="26"/>
      <c r="B8" s="40"/>
      <c r="C8" s="43"/>
      <c r="D8" s="43"/>
      <c r="E8" s="43"/>
      <c r="F8" s="43"/>
      <c r="G8" s="43"/>
      <c r="H8" s="44"/>
      <c r="I8" s="29" t="s">
        <v>20</v>
      </c>
      <c r="J8" s="30" t="s">
        <v>19</v>
      </c>
      <c r="K8" s="30" t="s">
        <v>22</v>
      </c>
      <c r="L8" s="43"/>
      <c r="M8" s="45"/>
      <c r="N8" s="46"/>
      <c r="O8" s="47"/>
      <c r="P8" s="93" t="s">
        <v>28</v>
      </c>
      <c r="Q8" s="94"/>
      <c r="R8" s="26"/>
      <c r="S8" s="26"/>
    </row>
    <row r="9" spans="1:19" ht="17" thickBot="1" x14ac:dyDescent="0.25">
      <c r="A9" s="26"/>
      <c r="B9" s="26"/>
      <c r="C9" s="32" t="s">
        <v>10</v>
      </c>
      <c r="D9" s="121" t="s">
        <v>33</v>
      </c>
      <c r="E9" s="122"/>
      <c r="F9" s="122"/>
      <c r="G9" s="122"/>
      <c r="H9" s="123"/>
      <c r="I9" s="31">
        <f>IF(D9="Herods",151,259)</f>
        <v>151</v>
      </c>
      <c r="J9" s="31">
        <f>IF(D9="Herods",105,159)</f>
        <v>105</v>
      </c>
      <c r="K9" s="31">
        <f>IF(D9="Herods",44,51)</f>
        <v>44</v>
      </c>
      <c r="L9" s="26"/>
      <c r="M9" s="26"/>
      <c r="N9" s="26"/>
      <c r="O9" s="37"/>
      <c r="P9" s="95">
        <v>35</v>
      </c>
      <c r="Q9" s="96"/>
      <c r="R9" s="26"/>
      <c r="S9" s="26"/>
    </row>
    <row r="10" spans="1:19" ht="17" thickBot="1" x14ac:dyDescent="0.25">
      <c r="A10" s="26"/>
      <c r="B10" s="48"/>
      <c r="C10" s="81" t="s">
        <v>0</v>
      </c>
      <c r="D10" s="82"/>
      <c r="E10" s="126"/>
      <c r="F10" s="126"/>
      <c r="G10" s="126"/>
      <c r="H10" s="126"/>
      <c r="I10" s="126"/>
      <c r="J10" s="126"/>
      <c r="K10" s="126"/>
      <c r="L10" s="126"/>
      <c r="M10" s="126"/>
      <c r="N10" s="126"/>
      <c r="O10" s="94"/>
      <c r="P10" s="81" t="s">
        <v>27</v>
      </c>
      <c r="Q10" s="82"/>
      <c r="R10" s="83"/>
      <c r="S10" s="26"/>
    </row>
    <row r="11" spans="1:19" ht="15" customHeight="1" thickBot="1" x14ac:dyDescent="0.25">
      <c r="A11" s="78" t="s">
        <v>30</v>
      </c>
      <c r="B11" s="78" t="s">
        <v>4</v>
      </c>
      <c r="C11" s="78" t="s">
        <v>18</v>
      </c>
      <c r="D11" s="78" t="s">
        <v>26</v>
      </c>
      <c r="E11" s="113" t="s">
        <v>16</v>
      </c>
      <c r="F11" s="114"/>
      <c r="G11" s="117" t="s">
        <v>31</v>
      </c>
      <c r="H11" s="114"/>
      <c r="I11" s="137" t="s">
        <v>1</v>
      </c>
      <c r="J11" s="137"/>
      <c r="K11" s="127" t="s">
        <v>14</v>
      </c>
      <c r="L11" s="127" t="s">
        <v>15</v>
      </c>
      <c r="M11" s="127" t="s">
        <v>2</v>
      </c>
      <c r="N11" s="107" t="s">
        <v>32</v>
      </c>
      <c r="O11" s="90" t="s">
        <v>23</v>
      </c>
      <c r="P11" s="84" t="s">
        <v>21</v>
      </c>
      <c r="Q11" s="84" t="s">
        <v>6</v>
      </c>
      <c r="R11" s="87" t="s">
        <v>7</v>
      </c>
      <c r="S11" s="87" t="s">
        <v>24</v>
      </c>
    </row>
    <row r="12" spans="1:19" ht="15" customHeight="1" thickTop="1" thickBot="1" x14ac:dyDescent="0.25">
      <c r="A12" s="79"/>
      <c r="B12" s="79"/>
      <c r="C12" s="79"/>
      <c r="D12" s="79"/>
      <c r="E12" s="115"/>
      <c r="F12" s="116"/>
      <c r="G12" s="116"/>
      <c r="H12" s="116"/>
      <c r="I12" s="138"/>
      <c r="J12" s="138"/>
      <c r="K12" s="107"/>
      <c r="L12" s="107"/>
      <c r="M12" s="107"/>
      <c r="N12" s="107"/>
      <c r="O12" s="91"/>
      <c r="P12" s="85"/>
      <c r="Q12" s="85"/>
      <c r="R12" s="88"/>
      <c r="S12" s="88"/>
    </row>
    <row r="13" spans="1:19" ht="15" customHeight="1" thickTop="1" thickBot="1" x14ac:dyDescent="0.25">
      <c r="A13" s="79"/>
      <c r="B13" s="79"/>
      <c r="C13" s="79"/>
      <c r="D13" s="79"/>
      <c r="E13" s="109" t="s">
        <v>17</v>
      </c>
      <c r="F13" s="111" t="s">
        <v>8</v>
      </c>
      <c r="G13" s="135" t="s">
        <v>17</v>
      </c>
      <c r="H13" s="111" t="s">
        <v>8</v>
      </c>
      <c r="I13" s="124" t="s">
        <v>16</v>
      </c>
      <c r="J13" s="125" t="s">
        <v>31</v>
      </c>
      <c r="K13" s="107"/>
      <c r="L13" s="107"/>
      <c r="M13" s="107"/>
      <c r="N13" s="107"/>
      <c r="O13" s="91"/>
      <c r="P13" s="85"/>
      <c r="Q13" s="85"/>
      <c r="R13" s="88"/>
      <c r="S13" s="88"/>
    </row>
    <row r="14" spans="1:19" ht="15" customHeight="1" thickTop="1" thickBot="1" x14ac:dyDescent="0.25">
      <c r="A14" s="79"/>
      <c r="B14" s="80"/>
      <c r="C14" s="80"/>
      <c r="D14" s="80"/>
      <c r="E14" s="110"/>
      <c r="F14" s="112"/>
      <c r="G14" s="136"/>
      <c r="H14" s="112"/>
      <c r="I14" s="124"/>
      <c r="J14" s="124"/>
      <c r="K14" s="108"/>
      <c r="L14" s="108"/>
      <c r="M14" s="108"/>
      <c r="N14" s="108"/>
      <c r="O14" s="92"/>
      <c r="P14" s="86"/>
      <c r="Q14" s="86"/>
      <c r="R14" s="89"/>
      <c r="S14" s="89"/>
    </row>
    <row r="15" spans="1:19" ht="17" thickTop="1" thickBot="1" x14ac:dyDescent="0.25">
      <c r="A15" s="21">
        <v>1</v>
      </c>
      <c r="B15" s="14"/>
      <c r="C15" s="22">
        <f>IF(B15="Single",1,2)</f>
        <v>2</v>
      </c>
      <c r="D15" s="23">
        <f>IF(B15="Single",$I$9,$J$9*2)</f>
        <v>210</v>
      </c>
      <c r="E15" s="4"/>
      <c r="F15" s="4"/>
      <c r="G15" s="3"/>
      <c r="H15" s="3"/>
      <c r="I15" s="5"/>
      <c r="J15" s="38"/>
      <c r="K15" s="6"/>
      <c r="L15" s="6"/>
      <c r="M15" s="33">
        <f t="shared" ref="M15:M34" si="0">L15-K15</f>
        <v>0</v>
      </c>
      <c r="N15" s="7"/>
      <c r="O15" s="23">
        <f>IF(N15="FB",$K$9*C15*M15,0)+D15*M15</f>
        <v>0</v>
      </c>
      <c r="P15" s="18"/>
      <c r="Q15" s="18"/>
      <c r="R15" s="18"/>
      <c r="S15" s="34">
        <f>IF(N15="BB",$P$9*(P15+Q15+R15),0)</f>
        <v>0</v>
      </c>
    </row>
    <row r="16" spans="1:19" ht="17" thickTop="1" thickBot="1" x14ac:dyDescent="0.25">
      <c r="A16" s="13">
        <f>A15+1</f>
        <v>2</v>
      </c>
      <c r="B16" s="14"/>
      <c r="C16" s="15">
        <f t="shared" ref="C16:C30" si="1">IF(B16="Single",1,2)</f>
        <v>2</v>
      </c>
      <c r="D16" s="16">
        <f t="shared" ref="D16:D30" si="2">IF(B16="Single",$I$9,$J$9*2)</f>
        <v>210</v>
      </c>
      <c r="E16" s="4"/>
      <c r="F16" s="4"/>
      <c r="G16" s="3"/>
      <c r="H16" s="3"/>
      <c r="I16" s="5"/>
      <c r="J16" s="38"/>
      <c r="K16" s="6"/>
      <c r="L16" s="6"/>
      <c r="M16" s="17">
        <f t="shared" si="0"/>
        <v>0</v>
      </c>
      <c r="N16" s="7"/>
      <c r="O16" s="16">
        <f t="shared" ref="O16:O30" si="3">IF(N16="FB",$K$9*C16*M16,0)+D16*M16</f>
        <v>0</v>
      </c>
      <c r="P16" s="18"/>
      <c r="Q16" s="18"/>
      <c r="R16" s="18"/>
      <c r="S16" s="19">
        <f t="shared" ref="S16:S30" si="4">IF(N16="BB",$P$9*(P16+Q16+R16),0)</f>
        <v>0</v>
      </c>
    </row>
    <row r="17" spans="1:19" ht="17" thickTop="1" thickBot="1" x14ac:dyDescent="0.25">
      <c r="A17" s="13">
        <f t="shared" ref="A17:A34" si="5">A16+1</f>
        <v>3</v>
      </c>
      <c r="B17" s="14"/>
      <c r="C17" s="15">
        <f t="shared" si="1"/>
        <v>2</v>
      </c>
      <c r="D17" s="16">
        <f t="shared" si="2"/>
        <v>210</v>
      </c>
      <c r="E17" s="4"/>
      <c r="F17" s="4"/>
      <c r="G17" s="3"/>
      <c r="H17" s="3"/>
      <c r="I17" s="5"/>
      <c r="J17" s="38"/>
      <c r="K17" s="6"/>
      <c r="L17" s="6"/>
      <c r="M17" s="17">
        <f t="shared" si="0"/>
        <v>0</v>
      </c>
      <c r="N17" s="7"/>
      <c r="O17" s="16">
        <f t="shared" si="3"/>
        <v>0</v>
      </c>
      <c r="P17" s="18"/>
      <c r="Q17" s="18"/>
      <c r="R17" s="18"/>
      <c r="S17" s="19">
        <f t="shared" si="4"/>
        <v>0</v>
      </c>
    </row>
    <row r="18" spans="1:19" ht="17" thickTop="1" thickBot="1" x14ac:dyDescent="0.25">
      <c r="A18" s="13">
        <f t="shared" si="5"/>
        <v>4</v>
      </c>
      <c r="B18" s="14"/>
      <c r="C18" s="15">
        <f t="shared" si="1"/>
        <v>2</v>
      </c>
      <c r="D18" s="16">
        <f t="shared" si="2"/>
        <v>210</v>
      </c>
      <c r="E18" s="4"/>
      <c r="F18" s="4"/>
      <c r="G18" s="3"/>
      <c r="H18" s="3"/>
      <c r="I18" s="5"/>
      <c r="J18" s="38"/>
      <c r="K18" s="6"/>
      <c r="L18" s="6"/>
      <c r="M18" s="17">
        <f t="shared" si="0"/>
        <v>0</v>
      </c>
      <c r="N18" s="7"/>
      <c r="O18" s="16">
        <f t="shared" si="3"/>
        <v>0</v>
      </c>
      <c r="P18" s="18"/>
      <c r="Q18" s="18"/>
      <c r="R18" s="18"/>
      <c r="S18" s="19">
        <f t="shared" si="4"/>
        <v>0</v>
      </c>
    </row>
    <row r="19" spans="1:19" ht="17" thickTop="1" thickBot="1" x14ac:dyDescent="0.25">
      <c r="A19" s="13">
        <f t="shared" si="5"/>
        <v>5</v>
      </c>
      <c r="B19" s="14"/>
      <c r="C19" s="15">
        <f t="shared" si="1"/>
        <v>2</v>
      </c>
      <c r="D19" s="16">
        <f t="shared" si="2"/>
        <v>210</v>
      </c>
      <c r="E19" s="4"/>
      <c r="F19" s="4"/>
      <c r="G19" s="3"/>
      <c r="H19" s="3"/>
      <c r="I19" s="5"/>
      <c r="J19" s="38"/>
      <c r="K19" s="6"/>
      <c r="L19" s="6"/>
      <c r="M19" s="17">
        <f t="shared" si="0"/>
        <v>0</v>
      </c>
      <c r="N19" s="7"/>
      <c r="O19" s="16">
        <f t="shared" si="3"/>
        <v>0</v>
      </c>
      <c r="P19" s="18"/>
      <c r="Q19" s="18"/>
      <c r="R19" s="18"/>
      <c r="S19" s="19">
        <f t="shared" si="4"/>
        <v>0</v>
      </c>
    </row>
    <row r="20" spans="1:19" ht="17" thickTop="1" thickBot="1" x14ac:dyDescent="0.25">
      <c r="A20" s="13">
        <f t="shared" si="5"/>
        <v>6</v>
      </c>
      <c r="B20" s="14"/>
      <c r="C20" s="15">
        <f t="shared" si="1"/>
        <v>2</v>
      </c>
      <c r="D20" s="16">
        <f t="shared" si="2"/>
        <v>210</v>
      </c>
      <c r="E20" s="4"/>
      <c r="F20" s="4"/>
      <c r="G20" s="3"/>
      <c r="H20" s="3"/>
      <c r="I20" s="5"/>
      <c r="J20" s="38"/>
      <c r="K20" s="6"/>
      <c r="L20" s="6"/>
      <c r="M20" s="17">
        <f t="shared" si="0"/>
        <v>0</v>
      </c>
      <c r="N20" s="7"/>
      <c r="O20" s="16">
        <f t="shared" si="3"/>
        <v>0</v>
      </c>
      <c r="P20" s="18"/>
      <c r="Q20" s="18"/>
      <c r="R20" s="18"/>
      <c r="S20" s="19">
        <f t="shared" si="4"/>
        <v>0</v>
      </c>
    </row>
    <row r="21" spans="1:19" ht="17" thickTop="1" thickBot="1" x14ac:dyDescent="0.25">
      <c r="A21" s="13">
        <f t="shared" si="5"/>
        <v>7</v>
      </c>
      <c r="B21" s="14"/>
      <c r="C21" s="15">
        <f t="shared" si="1"/>
        <v>2</v>
      </c>
      <c r="D21" s="16">
        <f t="shared" si="2"/>
        <v>210</v>
      </c>
      <c r="E21" s="4"/>
      <c r="F21" s="4"/>
      <c r="G21" s="3"/>
      <c r="H21" s="3"/>
      <c r="I21" s="5"/>
      <c r="J21" s="38"/>
      <c r="K21" s="6"/>
      <c r="L21" s="6"/>
      <c r="M21" s="17">
        <f t="shared" si="0"/>
        <v>0</v>
      </c>
      <c r="N21" s="7"/>
      <c r="O21" s="16">
        <f t="shared" si="3"/>
        <v>0</v>
      </c>
      <c r="P21" s="18"/>
      <c r="Q21" s="18"/>
      <c r="R21" s="18"/>
      <c r="S21" s="19">
        <f t="shared" si="4"/>
        <v>0</v>
      </c>
    </row>
    <row r="22" spans="1:19" ht="17" thickTop="1" thickBot="1" x14ac:dyDescent="0.25">
      <c r="A22" s="13">
        <f t="shared" si="5"/>
        <v>8</v>
      </c>
      <c r="B22" s="14"/>
      <c r="C22" s="15">
        <f t="shared" si="1"/>
        <v>2</v>
      </c>
      <c r="D22" s="16">
        <f t="shared" si="2"/>
        <v>210</v>
      </c>
      <c r="E22" s="4"/>
      <c r="F22" s="4"/>
      <c r="G22" s="3"/>
      <c r="H22" s="3"/>
      <c r="I22" s="5"/>
      <c r="J22" s="38"/>
      <c r="K22" s="6"/>
      <c r="L22" s="6"/>
      <c r="M22" s="17">
        <f t="shared" si="0"/>
        <v>0</v>
      </c>
      <c r="N22" s="7"/>
      <c r="O22" s="16">
        <f t="shared" si="3"/>
        <v>0</v>
      </c>
      <c r="P22" s="18"/>
      <c r="Q22" s="18"/>
      <c r="R22" s="18"/>
      <c r="S22" s="19">
        <f t="shared" si="4"/>
        <v>0</v>
      </c>
    </row>
    <row r="23" spans="1:19" ht="17" thickTop="1" thickBot="1" x14ac:dyDescent="0.25">
      <c r="A23" s="13">
        <f t="shared" si="5"/>
        <v>9</v>
      </c>
      <c r="B23" s="14"/>
      <c r="C23" s="15">
        <f t="shared" si="1"/>
        <v>2</v>
      </c>
      <c r="D23" s="16">
        <f t="shared" si="2"/>
        <v>210</v>
      </c>
      <c r="E23" s="4"/>
      <c r="F23" s="4"/>
      <c r="G23" s="3"/>
      <c r="H23" s="3"/>
      <c r="I23" s="5"/>
      <c r="J23" s="38"/>
      <c r="K23" s="6"/>
      <c r="L23" s="6"/>
      <c r="M23" s="17">
        <f t="shared" si="0"/>
        <v>0</v>
      </c>
      <c r="N23" s="7"/>
      <c r="O23" s="16">
        <f t="shared" si="3"/>
        <v>0</v>
      </c>
      <c r="P23" s="18"/>
      <c r="Q23" s="18"/>
      <c r="R23" s="18"/>
      <c r="S23" s="19">
        <f t="shared" si="4"/>
        <v>0</v>
      </c>
    </row>
    <row r="24" spans="1:19" ht="17" thickTop="1" thickBot="1" x14ac:dyDescent="0.25">
      <c r="A24" s="13">
        <f t="shared" si="5"/>
        <v>10</v>
      </c>
      <c r="B24" s="14"/>
      <c r="C24" s="15">
        <f t="shared" si="1"/>
        <v>2</v>
      </c>
      <c r="D24" s="16">
        <f t="shared" si="2"/>
        <v>210</v>
      </c>
      <c r="E24" s="4"/>
      <c r="F24" s="4"/>
      <c r="G24" s="3"/>
      <c r="H24" s="3"/>
      <c r="I24" s="5"/>
      <c r="J24" s="38"/>
      <c r="K24" s="6"/>
      <c r="L24" s="6"/>
      <c r="M24" s="17">
        <f t="shared" si="0"/>
        <v>0</v>
      </c>
      <c r="N24" s="7"/>
      <c r="O24" s="16">
        <f t="shared" si="3"/>
        <v>0</v>
      </c>
      <c r="P24" s="18"/>
      <c r="Q24" s="18"/>
      <c r="R24" s="18"/>
      <c r="S24" s="19">
        <f t="shared" si="4"/>
        <v>0</v>
      </c>
    </row>
    <row r="25" spans="1:19" ht="17" thickTop="1" thickBot="1" x14ac:dyDescent="0.25">
      <c r="A25" s="13">
        <f t="shared" si="5"/>
        <v>11</v>
      </c>
      <c r="B25" s="14"/>
      <c r="C25" s="15">
        <f t="shared" si="1"/>
        <v>2</v>
      </c>
      <c r="D25" s="16">
        <f t="shared" si="2"/>
        <v>210</v>
      </c>
      <c r="E25" s="4"/>
      <c r="F25" s="4"/>
      <c r="G25" s="3"/>
      <c r="H25" s="3"/>
      <c r="I25" s="5"/>
      <c r="J25" s="38"/>
      <c r="K25" s="6"/>
      <c r="L25" s="6"/>
      <c r="M25" s="17">
        <f t="shared" si="0"/>
        <v>0</v>
      </c>
      <c r="N25" s="7"/>
      <c r="O25" s="16">
        <f t="shared" si="3"/>
        <v>0</v>
      </c>
      <c r="P25" s="18"/>
      <c r="Q25" s="18"/>
      <c r="R25" s="18"/>
      <c r="S25" s="19">
        <f t="shared" si="4"/>
        <v>0</v>
      </c>
    </row>
    <row r="26" spans="1:19" ht="17" thickTop="1" thickBot="1" x14ac:dyDescent="0.25">
      <c r="A26" s="13">
        <f t="shared" si="5"/>
        <v>12</v>
      </c>
      <c r="B26" s="14"/>
      <c r="C26" s="15">
        <f t="shared" si="1"/>
        <v>2</v>
      </c>
      <c r="D26" s="16">
        <f t="shared" si="2"/>
        <v>210</v>
      </c>
      <c r="E26" s="4"/>
      <c r="F26" s="4"/>
      <c r="G26" s="3"/>
      <c r="H26" s="3"/>
      <c r="I26" s="5"/>
      <c r="J26" s="38"/>
      <c r="K26" s="6"/>
      <c r="L26" s="6"/>
      <c r="M26" s="17">
        <f t="shared" si="0"/>
        <v>0</v>
      </c>
      <c r="N26" s="7"/>
      <c r="O26" s="16">
        <f t="shared" si="3"/>
        <v>0</v>
      </c>
      <c r="P26" s="18"/>
      <c r="Q26" s="18"/>
      <c r="R26" s="18"/>
      <c r="S26" s="19">
        <f t="shared" si="4"/>
        <v>0</v>
      </c>
    </row>
    <row r="27" spans="1:19" ht="17" thickTop="1" thickBot="1" x14ac:dyDescent="0.25">
      <c r="A27" s="13">
        <f t="shared" si="5"/>
        <v>13</v>
      </c>
      <c r="B27" s="14"/>
      <c r="C27" s="15">
        <f t="shared" si="1"/>
        <v>2</v>
      </c>
      <c r="D27" s="16">
        <f t="shared" si="2"/>
        <v>210</v>
      </c>
      <c r="E27" s="4"/>
      <c r="F27" s="4"/>
      <c r="G27" s="3"/>
      <c r="H27" s="3"/>
      <c r="I27" s="5"/>
      <c r="J27" s="38"/>
      <c r="K27" s="6"/>
      <c r="L27" s="6"/>
      <c r="M27" s="17">
        <f t="shared" si="0"/>
        <v>0</v>
      </c>
      <c r="N27" s="7"/>
      <c r="O27" s="16">
        <f t="shared" si="3"/>
        <v>0</v>
      </c>
      <c r="P27" s="18"/>
      <c r="Q27" s="18"/>
      <c r="R27" s="18"/>
      <c r="S27" s="19">
        <f t="shared" si="4"/>
        <v>0</v>
      </c>
    </row>
    <row r="28" spans="1:19" ht="17" thickTop="1" thickBot="1" x14ac:dyDescent="0.25">
      <c r="A28" s="13">
        <f t="shared" si="5"/>
        <v>14</v>
      </c>
      <c r="B28" s="14"/>
      <c r="C28" s="15">
        <f t="shared" si="1"/>
        <v>2</v>
      </c>
      <c r="D28" s="16">
        <f t="shared" si="2"/>
        <v>210</v>
      </c>
      <c r="E28" s="4"/>
      <c r="F28" s="4"/>
      <c r="G28" s="3"/>
      <c r="H28" s="3"/>
      <c r="I28" s="5"/>
      <c r="J28" s="38"/>
      <c r="K28" s="6"/>
      <c r="L28" s="6"/>
      <c r="M28" s="17">
        <f t="shared" si="0"/>
        <v>0</v>
      </c>
      <c r="N28" s="7"/>
      <c r="O28" s="16">
        <f t="shared" si="3"/>
        <v>0</v>
      </c>
      <c r="P28" s="18"/>
      <c r="Q28" s="18"/>
      <c r="R28" s="18"/>
      <c r="S28" s="19">
        <f t="shared" si="4"/>
        <v>0</v>
      </c>
    </row>
    <row r="29" spans="1:19" ht="17" thickTop="1" thickBot="1" x14ac:dyDescent="0.25">
      <c r="A29" s="13">
        <f t="shared" si="5"/>
        <v>15</v>
      </c>
      <c r="B29" s="14"/>
      <c r="C29" s="15">
        <f t="shared" si="1"/>
        <v>2</v>
      </c>
      <c r="D29" s="16">
        <f t="shared" si="2"/>
        <v>210</v>
      </c>
      <c r="E29" s="4"/>
      <c r="F29" s="4"/>
      <c r="G29" s="3"/>
      <c r="H29" s="3"/>
      <c r="I29" s="5"/>
      <c r="J29" s="38"/>
      <c r="K29" s="6"/>
      <c r="L29" s="6"/>
      <c r="M29" s="17">
        <f t="shared" si="0"/>
        <v>0</v>
      </c>
      <c r="N29" s="7"/>
      <c r="O29" s="16">
        <f t="shared" si="3"/>
        <v>0</v>
      </c>
      <c r="P29" s="18"/>
      <c r="Q29" s="18"/>
      <c r="R29" s="18"/>
      <c r="S29" s="19">
        <f t="shared" si="4"/>
        <v>0</v>
      </c>
    </row>
    <row r="30" spans="1:19" ht="17" thickTop="1" thickBot="1" x14ac:dyDescent="0.25">
      <c r="A30" s="13">
        <f t="shared" si="5"/>
        <v>16</v>
      </c>
      <c r="B30" s="14"/>
      <c r="C30" s="15">
        <f t="shared" si="1"/>
        <v>2</v>
      </c>
      <c r="D30" s="16">
        <f t="shared" si="2"/>
        <v>210</v>
      </c>
      <c r="E30" s="4"/>
      <c r="F30" s="4"/>
      <c r="G30" s="3"/>
      <c r="H30" s="3"/>
      <c r="I30" s="5"/>
      <c r="J30" s="38"/>
      <c r="K30" s="6"/>
      <c r="L30" s="6"/>
      <c r="M30" s="17">
        <f t="shared" si="0"/>
        <v>0</v>
      </c>
      <c r="N30" s="7"/>
      <c r="O30" s="16">
        <f t="shared" si="3"/>
        <v>0</v>
      </c>
      <c r="P30" s="18"/>
      <c r="Q30" s="18"/>
      <c r="R30" s="18"/>
      <c r="S30" s="19">
        <f t="shared" si="4"/>
        <v>0</v>
      </c>
    </row>
    <row r="31" spans="1:19" ht="17" thickTop="1" thickBot="1" x14ac:dyDescent="0.25">
      <c r="A31" s="13">
        <f t="shared" si="5"/>
        <v>17</v>
      </c>
      <c r="B31" s="14"/>
      <c r="C31" s="15">
        <f>IF(B31="Single",1,2)</f>
        <v>2</v>
      </c>
      <c r="D31" s="16">
        <f>IF(B31="Single",$I$9,$J$9*2)</f>
        <v>210</v>
      </c>
      <c r="E31" s="4"/>
      <c r="F31" s="4"/>
      <c r="G31" s="3"/>
      <c r="H31" s="3"/>
      <c r="I31" s="5"/>
      <c r="J31" s="38"/>
      <c r="K31" s="6"/>
      <c r="L31" s="6"/>
      <c r="M31" s="17">
        <f t="shared" si="0"/>
        <v>0</v>
      </c>
      <c r="N31" s="7"/>
      <c r="O31" s="16">
        <f t="shared" ref="O31:O34" si="6">IF(N31="FB",$K$9*C31*M31,0)+D31*M31</f>
        <v>0</v>
      </c>
      <c r="P31" s="18"/>
      <c r="Q31" s="18"/>
      <c r="R31" s="18"/>
      <c r="S31" s="19">
        <f t="shared" ref="S31:S34" si="7">IF(N31="BB",$P$9*(P31+Q31+R31),0)</f>
        <v>0</v>
      </c>
    </row>
    <row r="32" spans="1:19" ht="17" thickTop="1" thickBot="1" x14ac:dyDescent="0.25">
      <c r="A32" s="13">
        <f t="shared" si="5"/>
        <v>18</v>
      </c>
      <c r="B32" s="14"/>
      <c r="C32" s="15">
        <f t="shared" ref="C32:C34" si="8">IF(B32="Single",1,2)</f>
        <v>2</v>
      </c>
      <c r="D32" s="16">
        <f t="shared" ref="D32:D34" si="9">IF(B32="Single",$I$9,$J$9*2)</f>
        <v>210</v>
      </c>
      <c r="E32" s="4"/>
      <c r="F32" s="4"/>
      <c r="G32" s="3"/>
      <c r="H32" s="3"/>
      <c r="I32" s="5"/>
      <c r="J32" s="38"/>
      <c r="K32" s="6"/>
      <c r="L32" s="6"/>
      <c r="M32" s="17">
        <f t="shared" si="0"/>
        <v>0</v>
      </c>
      <c r="N32" s="7"/>
      <c r="O32" s="16">
        <f t="shared" si="6"/>
        <v>0</v>
      </c>
      <c r="P32" s="18"/>
      <c r="Q32" s="18"/>
      <c r="R32" s="18"/>
      <c r="S32" s="19">
        <f t="shared" si="7"/>
        <v>0</v>
      </c>
    </row>
    <row r="33" spans="1:21" ht="17" thickTop="1" thickBot="1" x14ac:dyDescent="0.25">
      <c r="A33" s="13">
        <f t="shared" si="5"/>
        <v>19</v>
      </c>
      <c r="B33" s="14"/>
      <c r="C33" s="15">
        <f t="shared" si="8"/>
        <v>2</v>
      </c>
      <c r="D33" s="16">
        <f t="shared" si="9"/>
        <v>210</v>
      </c>
      <c r="E33" s="4"/>
      <c r="F33" s="4"/>
      <c r="G33" s="3"/>
      <c r="H33" s="3"/>
      <c r="I33" s="5"/>
      <c r="J33" s="38"/>
      <c r="K33" s="6"/>
      <c r="L33" s="6"/>
      <c r="M33" s="17">
        <f t="shared" si="0"/>
        <v>0</v>
      </c>
      <c r="N33" s="7"/>
      <c r="O33" s="16">
        <f t="shared" si="6"/>
        <v>0</v>
      </c>
      <c r="P33" s="18"/>
      <c r="Q33" s="18"/>
      <c r="R33" s="18"/>
      <c r="S33" s="19">
        <f t="shared" si="7"/>
        <v>0</v>
      </c>
    </row>
    <row r="34" spans="1:21" ht="17" thickTop="1" thickBot="1" x14ac:dyDescent="0.25">
      <c r="A34" s="13">
        <f t="shared" si="5"/>
        <v>20</v>
      </c>
      <c r="B34" s="14"/>
      <c r="C34" s="15">
        <f t="shared" si="8"/>
        <v>2</v>
      </c>
      <c r="D34" s="16">
        <f t="shared" si="9"/>
        <v>210</v>
      </c>
      <c r="E34" s="4"/>
      <c r="F34" s="4"/>
      <c r="G34" s="3"/>
      <c r="H34" s="3"/>
      <c r="I34" s="5"/>
      <c r="J34" s="38"/>
      <c r="K34" s="6"/>
      <c r="L34" s="6"/>
      <c r="M34" s="17">
        <f t="shared" si="0"/>
        <v>0</v>
      </c>
      <c r="N34" s="7"/>
      <c r="O34" s="16">
        <f t="shared" si="6"/>
        <v>0</v>
      </c>
      <c r="P34" s="18"/>
      <c r="Q34" s="18"/>
      <c r="R34" s="18"/>
      <c r="S34" s="19">
        <f t="shared" si="7"/>
        <v>0</v>
      </c>
      <c r="U34" s="20"/>
    </row>
    <row r="35" spans="1:21" ht="21" thickTop="1" thickBot="1" x14ac:dyDescent="0.3">
      <c r="A35" s="61" t="s">
        <v>25</v>
      </c>
      <c r="B35" s="62"/>
      <c r="C35" s="35">
        <f>SUM(C15:C34)</f>
        <v>40</v>
      </c>
      <c r="D35" s="58"/>
      <c r="E35" s="59"/>
      <c r="F35" s="59"/>
      <c r="G35" s="59"/>
      <c r="H35" s="59"/>
      <c r="I35" s="59"/>
      <c r="J35" s="59"/>
      <c r="K35" s="59"/>
      <c r="L35" s="59"/>
      <c r="M35" s="60"/>
      <c r="N35" s="35">
        <f t="shared" ref="N35:S35" si="10">SUM(N15:N34)</f>
        <v>0</v>
      </c>
      <c r="O35" s="36">
        <f t="shared" si="10"/>
        <v>0</v>
      </c>
      <c r="P35" s="35">
        <f t="shared" si="10"/>
        <v>0</v>
      </c>
      <c r="Q35" s="35">
        <f t="shared" si="10"/>
        <v>0</v>
      </c>
      <c r="R35" s="35">
        <f t="shared" si="10"/>
        <v>0</v>
      </c>
      <c r="S35" s="36">
        <f t="shared" si="10"/>
        <v>0</v>
      </c>
    </row>
    <row r="36" spans="1:21" x14ac:dyDescent="0.2">
      <c r="A36" s="63" t="s">
        <v>36</v>
      </c>
      <c r="B36" s="64"/>
      <c r="C36" s="65"/>
      <c r="D36" s="72">
        <f>O35+S35</f>
        <v>0</v>
      </c>
      <c r="E36" s="73"/>
      <c r="F36" s="26"/>
      <c r="G36" s="26"/>
      <c r="H36" s="26"/>
      <c r="I36" s="26"/>
      <c r="J36" s="26"/>
      <c r="K36" s="26"/>
      <c r="L36" s="26"/>
      <c r="M36" s="26"/>
      <c r="N36" s="26"/>
      <c r="O36" s="37"/>
      <c r="P36" s="97" t="s">
        <v>29</v>
      </c>
      <c r="Q36" s="98"/>
      <c r="R36" s="99"/>
      <c r="S36" s="26"/>
    </row>
    <row r="37" spans="1:21" ht="19.5" customHeight="1" thickBot="1" x14ac:dyDescent="0.25">
      <c r="A37" s="66"/>
      <c r="B37" s="67"/>
      <c r="C37" s="68"/>
      <c r="D37" s="74"/>
      <c r="E37" s="75"/>
      <c r="F37" s="26"/>
      <c r="G37" s="26"/>
      <c r="H37" s="26"/>
      <c r="I37" s="26"/>
      <c r="J37" s="26"/>
      <c r="K37" s="26"/>
      <c r="L37" s="26"/>
      <c r="M37" s="26"/>
      <c r="N37" s="26"/>
      <c r="O37" s="37"/>
      <c r="P37" s="100"/>
      <c r="Q37" s="101"/>
      <c r="R37" s="102"/>
      <c r="S37" s="26"/>
    </row>
    <row r="38" spans="1:21" ht="14.25" customHeight="1" thickBot="1" x14ac:dyDescent="0.25">
      <c r="A38" s="69"/>
      <c r="B38" s="70"/>
      <c r="C38" s="71"/>
      <c r="D38" s="76"/>
      <c r="E38" s="77"/>
      <c r="F38" s="26"/>
      <c r="G38" s="26"/>
      <c r="H38" s="26"/>
      <c r="I38" s="26"/>
      <c r="J38" s="26"/>
      <c r="K38" s="26"/>
      <c r="L38" s="26"/>
      <c r="M38" s="26"/>
      <c r="N38" s="26"/>
      <c r="O38" s="37"/>
      <c r="P38" s="26"/>
      <c r="Q38" s="26"/>
      <c r="R38" s="26"/>
      <c r="S38" s="26"/>
    </row>
  </sheetData>
  <sheetProtection algorithmName="SHA-512" hashValue="59CqFW0IbHz6LGoxUrw4PF9KU1xQYlQLYZ8KnGj8h8y4bzX3SOjY6PjAECTTa+Mo1UMsQp/QzhmOTrYyiKcyoQ==" saltValue="5t1tSF+Qrul/1kv4rRonkA==" spinCount="100000" sheet="1" objects="1" scenarios="1" deleteRows="0" autoFilter="0"/>
  <dataConsolidate/>
  <mergeCells count="40">
    <mergeCell ref="C4:J4"/>
    <mergeCell ref="K6:L6"/>
    <mergeCell ref="M6:N6"/>
    <mergeCell ref="G13:G14"/>
    <mergeCell ref="I11:J12"/>
    <mergeCell ref="D7:F7"/>
    <mergeCell ref="M5:N5"/>
    <mergeCell ref="L11:L14"/>
    <mergeCell ref="M11:M14"/>
    <mergeCell ref="C11:C14"/>
    <mergeCell ref="D6:H6"/>
    <mergeCell ref="D9:H9"/>
    <mergeCell ref="A11:A14"/>
    <mergeCell ref="I13:I14"/>
    <mergeCell ref="J13:J14"/>
    <mergeCell ref="C10:O10"/>
    <mergeCell ref="K11:K14"/>
    <mergeCell ref="N11:N14"/>
    <mergeCell ref="E13:E14"/>
    <mergeCell ref="H13:H14"/>
    <mergeCell ref="E11:F12"/>
    <mergeCell ref="G11:H12"/>
    <mergeCell ref="F13:F14"/>
    <mergeCell ref="P8:Q8"/>
    <mergeCell ref="P9:Q9"/>
    <mergeCell ref="P36:R37"/>
    <mergeCell ref="S11:S14"/>
    <mergeCell ref="O5:P5"/>
    <mergeCell ref="O6:P6"/>
    <mergeCell ref="P10:R10"/>
    <mergeCell ref="P11:P14"/>
    <mergeCell ref="Q11:Q14"/>
    <mergeCell ref="R11:R14"/>
    <mergeCell ref="O11:O14"/>
    <mergeCell ref="D35:M35"/>
    <mergeCell ref="A35:B35"/>
    <mergeCell ref="A36:C38"/>
    <mergeCell ref="D36:E38"/>
    <mergeCell ref="B11:B14"/>
    <mergeCell ref="D11:D14"/>
  </mergeCells>
  <dataValidations count="6">
    <dataValidation type="list" allowBlank="1" showInputMessage="1" showErrorMessage="1" promptTitle="Single" sqref="B15:B34" xr:uid="{00000000-0002-0000-0000-000000000000}">
      <formula1>"Single, double"</formula1>
    </dataValidation>
    <dataValidation type="list" allowBlank="1" showInputMessage="1" showErrorMessage="1" sqref="N15:N34" xr:uid="{00000000-0002-0000-0000-000001000000}">
      <formula1>"FB, BB"</formula1>
    </dataValidation>
    <dataValidation type="list" allowBlank="1" showInputMessage="1" showErrorMessage="1" sqref="D9" xr:uid="{00000000-0002-0000-0000-000002000000}">
      <formula1>"Herods, David Intercontinental"</formula1>
    </dataValidation>
    <dataValidation allowBlank="1" showInputMessage="1" showErrorMessage="1" promptTitle="Single" sqref="D15:D34" xr:uid="{00000000-0002-0000-0000-000003000000}"/>
    <dataValidation type="list" allowBlank="1" showInputMessage="1" showErrorMessage="1" sqref="P15:R34" xr:uid="{00000000-0002-0000-0000-000004000000}">
      <formula1>"0,1,2"</formula1>
    </dataValidation>
    <dataValidation type="list" allowBlank="1" showInputMessage="1" showErrorMessage="1" sqref="I15:J34" xr:uid="{00000000-0002-0000-0000-000005000000}">
      <formula1>"Athlete, Training team, Medical team, Head of delegation"</formula1>
    </dataValidation>
  </dataValidations>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4"/>
  <sheetViews>
    <sheetView workbookViewId="0">
      <selection activeCell="G35" sqref="G35"/>
    </sheetView>
  </sheetViews>
  <sheetFormatPr baseColWidth="10" defaultColWidth="9" defaultRowHeight="15" x14ac:dyDescent="0.2"/>
  <cols>
    <col min="1" max="1" width="3.83203125" style="8" customWidth="1"/>
    <col min="2" max="2" width="9" style="8"/>
    <col min="3" max="3" width="9.6640625" style="8" customWidth="1"/>
    <col min="4" max="4" width="9" style="8"/>
    <col min="5" max="7" width="11.1640625" style="8" customWidth="1"/>
    <col min="8" max="9" width="13.5" style="8" customWidth="1"/>
    <col min="10" max="10" width="13.1640625" style="8" customWidth="1"/>
    <col min="11" max="11" width="13.83203125" style="8" customWidth="1"/>
    <col min="12" max="12" width="15" style="8" customWidth="1"/>
    <col min="13" max="14" width="10.33203125" style="8" customWidth="1"/>
    <col min="15" max="15" width="11.83203125" style="9" customWidth="1"/>
    <col min="16" max="16" width="10.6640625" style="8" customWidth="1"/>
    <col min="17" max="17" width="13.1640625" style="8" customWidth="1"/>
    <col min="18" max="18" width="10.6640625" style="8" customWidth="1"/>
    <col min="19" max="16384" width="9" style="8"/>
  </cols>
  <sheetData>
    <row r="1" spans="1:19" ht="19" x14ac:dyDescent="0.25">
      <c r="A1" s="26"/>
      <c r="B1" s="26"/>
      <c r="C1" s="24" t="s">
        <v>9</v>
      </c>
      <c r="D1" s="24"/>
      <c r="E1" s="24"/>
      <c r="F1" s="24"/>
      <c r="G1" s="24"/>
      <c r="H1" s="25"/>
      <c r="I1" s="25"/>
      <c r="J1" s="25"/>
      <c r="K1" s="39"/>
      <c r="L1" s="39"/>
      <c r="M1" s="39"/>
      <c r="N1" s="39"/>
      <c r="O1" s="37"/>
      <c r="P1" s="26"/>
      <c r="Q1" s="26"/>
      <c r="R1" s="26"/>
      <c r="S1" s="26"/>
    </row>
    <row r="2" spans="1:19" ht="19" x14ac:dyDescent="0.25">
      <c r="A2" s="26"/>
      <c r="B2" s="26"/>
      <c r="C2" s="25" t="s">
        <v>5</v>
      </c>
      <c r="D2" s="26"/>
      <c r="E2" s="26"/>
      <c r="F2" s="26"/>
      <c r="G2" s="26"/>
      <c r="H2" s="26"/>
      <c r="I2" s="25"/>
      <c r="J2" s="25"/>
      <c r="K2" s="39"/>
      <c r="L2" s="26"/>
      <c r="M2" s="26"/>
      <c r="N2" s="26"/>
      <c r="O2" s="37"/>
      <c r="P2" s="26"/>
      <c r="Q2" s="26"/>
      <c r="R2" s="26"/>
      <c r="S2" s="26"/>
    </row>
    <row r="3" spans="1:19" ht="16" thickBot="1" x14ac:dyDescent="0.25">
      <c r="A3" s="26"/>
      <c r="B3" s="26"/>
      <c r="C3" s="26"/>
      <c r="D3" s="26"/>
      <c r="E3" s="26"/>
      <c r="F3" s="26"/>
      <c r="G3" s="26"/>
      <c r="H3" s="26"/>
      <c r="I3" s="26"/>
      <c r="J3" s="26"/>
      <c r="K3" s="26"/>
      <c r="L3" s="26"/>
      <c r="M3" s="26"/>
      <c r="N3" s="26"/>
      <c r="O3" s="37"/>
      <c r="P3" s="26"/>
      <c r="Q3" s="26"/>
      <c r="R3" s="26"/>
      <c r="S3" s="26"/>
    </row>
    <row r="4" spans="1:19" ht="25" thickBot="1" x14ac:dyDescent="0.35">
      <c r="A4" s="26"/>
      <c r="B4" s="26"/>
      <c r="C4" s="128" t="s">
        <v>39</v>
      </c>
      <c r="D4" s="129"/>
      <c r="E4" s="129"/>
      <c r="F4" s="129"/>
      <c r="G4" s="129"/>
      <c r="H4" s="130"/>
      <c r="I4" s="130"/>
      <c r="J4" s="131"/>
      <c r="K4" s="26"/>
      <c r="L4" s="26"/>
      <c r="M4" s="26"/>
      <c r="N4" s="26"/>
      <c r="O4" s="37"/>
      <c r="P4" s="26"/>
      <c r="Q4" s="26"/>
      <c r="R4" s="26"/>
      <c r="S4" s="26"/>
    </row>
    <row r="5" spans="1:19" ht="17" thickBot="1" x14ac:dyDescent="0.25">
      <c r="A5" s="26"/>
      <c r="B5" s="26"/>
      <c r="C5" s="26"/>
      <c r="D5" s="26"/>
      <c r="E5" s="26"/>
      <c r="F5" s="26"/>
      <c r="G5" s="26"/>
      <c r="H5" s="26"/>
      <c r="I5" s="26"/>
      <c r="J5" s="26"/>
      <c r="K5" s="26"/>
      <c r="L5" s="26"/>
      <c r="M5" s="103" t="s">
        <v>12</v>
      </c>
      <c r="N5" s="139"/>
      <c r="O5" s="103" t="s">
        <v>13</v>
      </c>
      <c r="P5" s="104"/>
      <c r="Q5" s="26"/>
      <c r="R5" s="26"/>
      <c r="S5" s="26"/>
    </row>
    <row r="6" spans="1:19" ht="22" thickBot="1" x14ac:dyDescent="0.3">
      <c r="A6" s="26"/>
      <c r="B6" s="40"/>
      <c r="C6" s="27" t="s">
        <v>34</v>
      </c>
      <c r="D6" s="132" t="s">
        <v>41</v>
      </c>
      <c r="E6" s="144"/>
      <c r="F6" s="144"/>
      <c r="G6" s="144"/>
      <c r="H6" s="133"/>
      <c r="I6" s="41"/>
      <c r="J6" s="42"/>
      <c r="K6" s="132" t="s">
        <v>11</v>
      </c>
      <c r="L6" s="133"/>
      <c r="M6" s="103" t="s">
        <v>42</v>
      </c>
      <c r="N6" s="139"/>
      <c r="O6" s="145" t="s">
        <v>43</v>
      </c>
      <c r="P6" s="104"/>
      <c r="Q6" s="26"/>
      <c r="R6" s="26"/>
      <c r="S6" s="26"/>
    </row>
    <row r="7" spans="1:19" ht="22" thickBot="1" x14ac:dyDescent="0.3">
      <c r="A7" s="26"/>
      <c r="B7" s="40"/>
      <c r="C7" s="28" t="s">
        <v>3</v>
      </c>
      <c r="D7" s="140">
        <v>44587</v>
      </c>
      <c r="E7" s="141"/>
      <c r="F7" s="142"/>
      <c r="G7" s="43"/>
      <c r="H7" s="44"/>
      <c r="I7" s="44"/>
      <c r="J7" s="26"/>
      <c r="K7" s="49"/>
      <c r="L7" s="43"/>
      <c r="M7" s="45"/>
      <c r="N7" s="46"/>
      <c r="O7" s="47"/>
      <c r="P7" s="26"/>
      <c r="Q7" s="26"/>
      <c r="R7" s="26"/>
      <c r="S7" s="26"/>
    </row>
    <row r="8" spans="1:19" ht="22" thickBot="1" x14ac:dyDescent="0.3">
      <c r="A8" s="26"/>
      <c r="B8" s="40"/>
      <c r="C8" s="43"/>
      <c r="D8" s="43"/>
      <c r="E8" s="43"/>
      <c r="F8" s="43"/>
      <c r="G8" s="43"/>
      <c r="H8" s="44"/>
      <c r="I8" s="29" t="s">
        <v>20</v>
      </c>
      <c r="J8" s="30" t="s">
        <v>19</v>
      </c>
      <c r="K8" s="30" t="s">
        <v>22</v>
      </c>
      <c r="L8" s="43"/>
      <c r="M8" s="45"/>
      <c r="N8" s="46"/>
      <c r="O8" s="47"/>
      <c r="P8" s="93" t="s">
        <v>28</v>
      </c>
      <c r="Q8" s="94"/>
      <c r="R8" s="26"/>
      <c r="S8" s="26"/>
    </row>
    <row r="9" spans="1:19" ht="17" thickBot="1" x14ac:dyDescent="0.25">
      <c r="A9" s="26"/>
      <c r="B9" s="26"/>
      <c r="C9" s="32" t="s">
        <v>10</v>
      </c>
      <c r="D9" s="143" t="s">
        <v>33</v>
      </c>
      <c r="E9" s="141"/>
      <c r="F9" s="141"/>
      <c r="G9" s="141"/>
      <c r="H9" s="142"/>
      <c r="I9" s="31">
        <f>IF(D9="Herods",151,259)</f>
        <v>151</v>
      </c>
      <c r="J9" s="31">
        <f>IF(D9="Herods",105,159)</f>
        <v>105</v>
      </c>
      <c r="K9" s="31">
        <f>IF(D9="Herods",44,51)</f>
        <v>44</v>
      </c>
      <c r="L9" s="26"/>
      <c r="M9" s="26"/>
      <c r="N9" s="26"/>
      <c r="O9" s="37"/>
      <c r="P9" s="95">
        <v>35</v>
      </c>
      <c r="Q9" s="96"/>
      <c r="R9" s="26"/>
      <c r="S9" s="26"/>
    </row>
    <row r="10" spans="1:19" ht="17" thickBot="1" x14ac:dyDescent="0.25">
      <c r="A10" s="26"/>
      <c r="B10" s="48"/>
      <c r="C10" s="81" t="s">
        <v>0</v>
      </c>
      <c r="D10" s="82"/>
      <c r="E10" s="126"/>
      <c r="F10" s="126"/>
      <c r="G10" s="126"/>
      <c r="H10" s="126"/>
      <c r="I10" s="126"/>
      <c r="J10" s="126"/>
      <c r="K10" s="126"/>
      <c r="L10" s="126"/>
      <c r="M10" s="126"/>
      <c r="N10" s="126"/>
      <c r="O10" s="94"/>
      <c r="P10" s="81" t="s">
        <v>27</v>
      </c>
      <c r="Q10" s="82"/>
      <c r="R10" s="83"/>
      <c r="S10" s="26"/>
    </row>
    <row r="11" spans="1:19" ht="15" customHeight="1" thickBot="1" x14ac:dyDescent="0.25">
      <c r="A11" s="78" t="s">
        <v>30</v>
      </c>
      <c r="B11" s="78" t="s">
        <v>4</v>
      </c>
      <c r="C11" s="78" t="s">
        <v>18</v>
      </c>
      <c r="D11" s="78" t="s">
        <v>26</v>
      </c>
      <c r="E11" s="113" t="s">
        <v>16</v>
      </c>
      <c r="F11" s="114"/>
      <c r="G11" s="117" t="s">
        <v>31</v>
      </c>
      <c r="H11" s="114"/>
      <c r="I11" s="137" t="s">
        <v>1</v>
      </c>
      <c r="J11" s="137"/>
      <c r="K11" s="127" t="s">
        <v>14</v>
      </c>
      <c r="L11" s="127" t="s">
        <v>15</v>
      </c>
      <c r="M11" s="127" t="s">
        <v>2</v>
      </c>
      <c r="N11" s="107" t="s">
        <v>32</v>
      </c>
      <c r="O11" s="90" t="s">
        <v>23</v>
      </c>
      <c r="P11" s="84" t="s">
        <v>21</v>
      </c>
      <c r="Q11" s="84" t="s">
        <v>6</v>
      </c>
      <c r="R11" s="87" t="s">
        <v>7</v>
      </c>
      <c r="S11" s="87" t="s">
        <v>24</v>
      </c>
    </row>
    <row r="12" spans="1:19" ht="15" customHeight="1" thickTop="1" thickBot="1" x14ac:dyDescent="0.25">
      <c r="A12" s="79"/>
      <c r="B12" s="79"/>
      <c r="C12" s="79"/>
      <c r="D12" s="79"/>
      <c r="E12" s="115"/>
      <c r="F12" s="116"/>
      <c r="G12" s="116"/>
      <c r="H12" s="116"/>
      <c r="I12" s="138"/>
      <c r="J12" s="138"/>
      <c r="K12" s="107"/>
      <c r="L12" s="107"/>
      <c r="M12" s="107"/>
      <c r="N12" s="107"/>
      <c r="O12" s="91"/>
      <c r="P12" s="85"/>
      <c r="Q12" s="85"/>
      <c r="R12" s="88"/>
      <c r="S12" s="88"/>
    </row>
    <row r="13" spans="1:19" ht="15" customHeight="1" thickTop="1" thickBot="1" x14ac:dyDescent="0.25">
      <c r="A13" s="79"/>
      <c r="B13" s="79"/>
      <c r="C13" s="79"/>
      <c r="D13" s="79"/>
      <c r="E13" s="109" t="s">
        <v>17</v>
      </c>
      <c r="F13" s="111" t="s">
        <v>8</v>
      </c>
      <c r="G13" s="135" t="s">
        <v>17</v>
      </c>
      <c r="H13" s="111" t="s">
        <v>8</v>
      </c>
      <c r="I13" s="124" t="s">
        <v>16</v>
      </c>
      <c r="J13" s="125" t="s">
        <v>31</v>
      </c>
      <c r="K13" s="107"/>
      <c r="L13" s="107"/>
      <c r="M13" s="107"/>
      <c r="N13" s="107"/>
      <c r="O13" s="91"/>
      <c r="P13" s="85"/>
      <c r="Q13" s="85"/>
      <c r="R13" s="88"/>
      <c r="S13" s="88"/>
    </row>
    <row r="14" spans="1:19" ht="15" customHeight="1" thickTop="1" thickBot="1" x14ac:dyDescent="0.25">
      <c r="A14" s="79"/>
      <c r="B14" s="80"/>
      <c r="C14" s="80"/>
      <c r="D14" s="80"/>
      <c r="E14" s="110"/>
      <c r="F14" s="112"/>
      <c r="G14" s="136"/>
      <c r="H14" s="112"/>
      <c r="I14" s="124"/>
      <c r="J14" s="124"/>
      <c r="K14" s="108"/>
      <c r="L14" s="108"/>
      <c r="M14" s="108"/>
      <c r="N14" s="108"/>
      <c r="O14" s="92"/>
      <c r="P14" s="86"/>
      <c r="Q14" s="86"/>
      <c r="R14" s="89"/>
      <c r="S14" s="89"/>
    </row>
    <row r="15" spans="1:19" ht="17" thickTop="1" thickBot="1" x14ac:dyDescent="0.25">
      <c r="A15" s="21">
        <v>1</v>
      </c>
      <c r="B15" s="50" t="s">
        <v>35</v>
      </c>
      <c r="C15" s="22">
        <f>IF(B15="Single",1,2)</f>
        <v>1</v>
      </c>
      <c r="D15" s="23">
        <f>IF(B15="Single",$I$9,$J$9*2)</f>
        <v>151</v>
      </c>
      <c r="E15" s="51" t="s">
        <v>41</v>
      </c>
      <c r="F15" s="51" t="s">
        <v>44</v>
      </c>
      <c r="G15" s="52"/>
      <c r="H15" s="52"/>
      <c r="I15" s="53" t="s">
        <v>48</v>
      </c>
      <c r="J15" s="54"/>
      <c r="K15" s="55">
        <v>44604</v>
      </c>
      <c r="L15" s="55">
        <v>44612</v>
      </c>
      <c r="M15" s="33">
        <f t="shared" ref="M15:M20" si="0">L15-K15</f>
        <v>8</v>
      </c>
      <c r="N15" s="56" t="s">
        <v>37</v>
      </c>
      <c r="O15" s="23">
        <f>IF(N15="FB",$K$9*C15*M15,0)+D15*M15</f>
        <v>1560</v>
      </c>
      <c r="P15" s="57">
        <v>1</v>
      </c>
      <c r="Q15" s="57">
        <v>1</v>
      </c>
      <c r="R15" s="57">
        <v>1</v>
      </c>
      <c r="S15" s="34">
        <f>IF(N15="BB",$P$9*(P15+Q15+R15),0)</f>
        <v>0</v>
      </c>
    </row>
    <row r="16" spans="1:19" ht="17" thickTop="1" thickBot="1" x14ac:dyDescent="0.25">
      <c r="A16" s="21">
        <f>A15+1</f>
        <v>2</v>
      </c>
      <c r="B16" s="50" t="s">
        <v>35</v>
      </c>
      <c r="C16" s="22">
        <f>IF(B16="Single",1,2)</f>
        <v>1</v>
      </c>
      <c r="D16" s="23">
        <f>IF(B16="Single",$I$9,$J$9*2)</f>
        <v>151</v>
      </c>
      <c r="E16" s="51" t="s">
        <v>41</v>
      </c>
      <c r="F16" s="51" t="s">
        <v>44</v>
      </c>
      <c r="G16" s="52"/>
      <c r="H16" s="52"/>
      <c r="I16" s="53" t="s">
        <v>49</v>
      </c>
      <c r="J16" s="54"/>
      <c r="K16" s="55">
        <v>44604</v>
      </c>
      <c r="L16" s="55">
        <v>44612</v>
      </c>
      <c r="M16" s="33">
        <f t="shared" si="0"/>
        <v>8</v>
      </c>
      <c r="N16" s="56" t="s">
        <v>37</v>
      </c>
      <c r="O16" s="23">
        <f t="shared" ref="O16:O20" si="1">IF(N16="FB",$K$9*C16*M16,0)+D16*M16</f>
        <v>1560</v>
      </c>
      <c r="P16" s="57">
        <v>0</v>
      </c>
      <c r="Q16" s="57">
        <v>0</v>
      </c>
      <c r="R16" s="57">
        <v>0</v>
      </c>
      <c r="S16" s="34">
        <f t="shared" ref="S16:S20" si="2">IF(N16="BB",$P$9*(P16+Q16+R16),0)</f>
        <v>0</v>
      </c>
    </row>
    <row r="17" spans="1:21" ht="17" thickTop="1" thickBot="1" x14ac:dyDescent="0.25">
      <c r="A17" s="21">
        <f t="shared" ref="A17:A20" si="3">A16+1</f>
        <v>3</v>
      </c>
      <c r="B17" s="50" t="s">
        <v>35</v>
      </c>
      <c r="C17" s="22">
        <f t="shared" ref="C17:C20" si="4">IF(B17="Single",1,2)</f>
        <v>1</v>
      </c>
      <c r="D17" s="23">
        <f t="shared" ref="D17:D20" si="5">IF(B17="Single",$I$9,$J$9*2)</f>
        <v>151</v>
      </c>
      <c r="E17" s="51" t="s">
        <v>41</v>
      </c>
      <c r="F17" s="51" t="s">
        <v>44</v>
      </c>
      <c r="G17" s="52"/>
      <c r="H17" s="52"/>
      <c r="I17" s="53" t="s">
        <v>50</v>
      </c>
      <c r="J17" s="54"/>
      <c r="K17" s="55">
        <v>44604</v>
      </c>
      <c r="L17" s="55">
        <v>44610</v>
      </c>
      <c r="M17" s="33">
        <f t="shared" si="0"/>
        <v>6</v>
      </c>
      <c r="N17" s="56" t="s">
        <v>38</v>
      </c>
      <c r="O17" s="23">
        <f t="shared" si="1"/>
        <v>906</v>
      </c>
      <c r="P17" s="57">
        <v>0</v>
      </c>
      <c r="Q17" s="57">
        <v>0</v>
      </c>
      <c r="R17" s="57">
        <v>1</v>
      </c>
      <c r="S17" s="34">
        <f t="shared" si="2"/>
        <v>35</v>
      </c>
    </row>
    <row r="18" spans="1:21" ht="17" thickTop="1" thickBot="1" x14ac:dyDescent="0.25">
      <c r="A18" s="21">
        <f t="shared" si="3"/>
        <v>4</v>
      </c>
      <c r="B18" s="50" t="s">
        <v>40</v>
      </c>
      <c r="C18" s="22">
        <f t="shared" si="4"/>
        <v>2</v>
      </c>
      <c r="D18" s="23">
        <f t="shared" si="5"/>
        <v>210</v>
      </c>
      <c r="E18" s="51" t="s">
        <v>41</v>
      </c>
      <c r="F18" s="51" t="s">
        <v>44</v>
      </c>
      <c r="G18" s="52" t="s">
        <v>45</v>
      </c>
      <c r="H18" s="52" t="s">
        <v>46</v>
      </c>
      <c r="I18" s="53" t="s">
        <v>47</v>
      </c>
      <c r="J18" s="54" t="s">
        <v>47</v>
      </c>
      <c r="K18" s="55">
        <v>44604</v>
      </c>
      <c r="L18" s="55">
        <v>44612</v>
      </c>
      <c r="M18" s="33">
        <f t="shared" si="0"/>
        <v>8</v>
      </c>
      <c r="N18" s="56" t="s">
        <v>37</v>
      </c>
      <c r="O18" s="23">
        <f t="shared" si="1"/>
        <v>2384</v>
      </c>
      <c r="P18" s="57">
        <v>2</v>
      </c>
      <c r="Q18" s="57">
        <v>2</v>
      </c>
      <c r="R18" s="57">
        <v>2</v>
      </c>
      <c r="S18" s="34">
        <f t="shared" si="2"/>
        <v>0</v>
      </c>
    </row>
    <row r="19" spans="1:21" ht="17" thickTop="1" thickBot="1" x14ac:dyDescent="0.25">
      <c r="A19" s="21">
        <f t="shared" si="3"/>
        <v>5</v>
      </c>
      <c r="B19" s="50" t="s">
        <v>40</v>
      </c>
      <c r="C19" s="22">
        <f t="shared" si="4"/>
        <v>2</v>
      </c>
      <c r="D19" s="23">
        <f t="shared" si="5"/>
        <v>210</v>
      </c>
      <c r="E19" s="51" t="s">
        <v>41</v>
      </c>
      <c r="F19" s="51" t="s">
        <v>44</v>
      </c>
      <c r="G19" s="52" t="s">
        <v>45</v>
      </c>
      <c r="H19" s="52" t="s">
        <v>46</v>
      </c>
      <c r="I19" s="53" t="s">
        <v>47</v>
      </c>
      <c r="J19" s="54" t="s">
        <v>47</v>
      </c>
      <c r="K19" s="55">
        <v>44604</v>
      </c>
      <c r="L19" s="55">
        <v>44612</v>
      </c>
      <c r="M19" s="33">
        <f t="shared" si="0"/>
        <v>8</v>
      </c>
      <c r="N19" s="56" t="s">
        <v>37</v>
      </c>
      <c r="O19" s="23">
        <f t="shared" si="1"/>
        <v>2384</v>
      </c>
      <c r="P19" s="57">
        <v>2</v>
      </c>
      <c r="Q19" s="57">
        <v>2</v>
      </c>
      <c r="R19" s="57">
        <v>1</v>
      </c>
      <c r="S19" s="34">
        <f t="shared" si="2"/>
        <v>0</v>
      </c>
      <c r="U19" s="20"/>
    </row>
    <row r="20" spans="1:21" ht="17" thickTop="1" thickBot="1" x14ac:dyDescent="0.25">
      <c r="A20" s="21">
        <f t="shared" si="3"/>
        <v>6</v>
      </c>
      <c r="B20" s="50" t="s">
        <v>40</v>
      </c>
      <c r="C20" s="22">
        <f t="shared" si="4"/>
        <v>2</v>
      </c>
      <c r="D20" s="23">
        <f t="shared" si="5"/>
        <v>210</v>
      </c>
      <c r="E20" s="51" t="s">
        <v>41</v>
      </c>
      <c r="F20" s="51" t="s">
        <v>44</v>
      </c>
      <c r="G20" s="52" t="s">
        <v>45</v>
      </c>
      <c r="H20" s="52" t="s">
        <v>46</v>
      </c>
      <c r="I20" s="53" t="s">
        <v>47</v>
      </c>
      <c r="J20" s="54" t="s">
        <v>47</v>
      </c>
      <c r="K20" s="55">
        <v>44604</v>
      </c>
      <c r="L20" s="55">
        <v>44610</v>
      </c>
      <c r="M20" s="33">
        <f t="shared" si="0"/>
        <v>6</v>
      </c>
      <c r="N20" s="56" t="s">
        <v>38</v>
      </c>
      <c r="O20" s="23">
        <f t="shared" si="1"/>
        <v>1260</v>
      </c>
      <c r="P20" s="57">
        <v>1</v>
      </c>
      <c r="Q20" s="57">
        <v>2</v>
      </c>
      <c r="R20" s="57">
        <v>1</v>
      </c>
      <c r="S20" s="34">
        <f t="shared" si="2"/>
        <v>140</v>
      </c>
    </row>
    <row r="21" spans="1:21" ht="21" thickTop="1" thickBot="1" x14ac:dyDescent="0.3">
      <c r="A21" s="61" t="s">
        <v>25</v>
      </c>
      <c r="B21" s="62"/>
      <c r="C21" s="35">
        <f>SUM(C15:C20)</f>
        <v>9</v>
      </c>
      <c r="D21" s="58"/>
      <c r="E21" s="59"/>
      <c r="F21" s="59"/>
      <c r="G21" s="59"/>
      <c r="H21" s="59"/>
      <c r="I21" s="59"/>
      <c r="J21" s="59"/>
      <c r="K21" s="59"/>
      <c r="L21" s="59"/>
      <c r="M21" s="60"/>
      <c r="N21" s="35">
        <f t="shared" ref="N21:S21" si="6">SUM(N15:N20)</f>
        <v>0</v>
      </c>
      <c r="O21" s="36">
        <f t="shared" si="6"/>
        <v>10054</v>
      </c>
      <c r="P21" s="35">
        <f t="shared" si="6"/>
        <v>6</v>
      </c>
      <c r="Q21" s="35">
        <f t="shared" si="6"/>
        <v>7</v>
      </c>
      <c r="R21" s="35">
        <f t="shared" si="6"/>
        <v>6</v>
      </c>
      <c r="S21" s="36">
        <f t="shared" si="6"/>
        <v>175</v>
      </c>
    </row>
    <row r="22" spans="1:21" x14ac:dyDescent="0.2">
      <c r="A22" s="63" t="s">
        <v>36</v>
      </c>
      <c r="B22" s="64"/>
      <c r="C22" s="65"/>
      <c r="D22" s="72">
        <f>O21+S21</f>
        <v>10229</v>
      </c>
      <c r="E22" s="73"/>
      <c r="F22" s="26"/>
      <c r="G22" s="26"/>
      <c r="H22" s="26"/>
      <c r="I22" s="26"/>
      <c r="J22" s="26"/>
      <c r="K22" s="26"/>
      <c r="L22" s="26"/>
      <c r="M22" s="26"/>
      <c r="N22" s="26"/>
      <c r="O22" s="37"/>
      <c r="P22" s="97" t="s">
        <v>29</v>
      </c>
      <c r="Q22" s="98"/>
      <c r="R22" s="99"/>
      <c r="S22" s="26"/>
    </row>
    <row r="23" spans="1:21" ht="19.5" customHeight="1" thickBot="1" x14ac:dyDescent="0.25">
      <c r="A23" s="66"/>
      <c r="B23" s="67"/>
      <c r="C23" s="68"/>
      <c r="D23" s="74"/>
      <c r="E23" s="75"/>
      <c r="F23" s="26"/>
      <c r="G23" s="26"/>
      <c r="H23" s="26"/>
      <c r="I23" s="26"/>
      <c r="J23" s="26"/>
      <c r="K23" s="26"/>
      <c r="L23" s="26"/>
      <c r="M23" s="26"/>
      <c r="N23" s="26"/>
      <c r="O23" s="37"/>
      <c r="P23" s="100"/>
      <c r="Q23" s="101"/>
      <c r="R23" s="102"/>
      <c r="S23" s="26"/>
    </row>
    <row r="24" spans="1:21" ht="14.25" customHeight="1" thickBot="1" x14ac:dyDescent="0.25">
      <c r="A24" s="69"/>
      <c r="B24" s="70"/>
      <c r="C24" s="71"/>
      <c r="D24" s="76"/>
      <c r="E24" s="77"/>
      <c r="F24" s="26"/>
      <c r="G24" s="26"/>
      <c r="H24" s="26"/>
      <c r="I24" s="26"/>
      <c r="J24" s="26"/>
      <c r="K24" s="26"/>
      <c r="L24" s="26"/>
      <c r="M24" s="26"/>
      <c r="N24" s="26"/>
      <c r="O24" s="37"/>
      <c r="P24" s="26"/>
      <c r="Q24" s="26"/>
      <c r="R24" s="26"/>
      <c r="S24" s="26"/>
    </row>
  </sheetData>
  <mergeCells count="40">
    <mergeCell ref="C4:J4"/>
    <mergeCell ref="M5:N5"/>
    <mergeCell ref="O5:P5"/>
    <mergeCell ref="D6:H6"/>
    <mergeCell ref="K6:L6"/>
    <mergeCell ref="M6:N6"/>
    <mergeCell ref="O6:P6"/>
    <mergeCell ref="G11:H12"/>
    <mergeCell ref="D7:F7"/>
    <mergeCell ref="P8:Q8"/>
    <mergeCell ref="D9:H9"/>
    <mergeCell ref="P9:Q9"/>
    <mergeCell ref="C10:O10"/>
    <mergeCell ref="P10:R10"/>
    <mergeCell ref="A11:A14"/>
    <mergeCell ref="B11:B14"/>
    <mergeCell ref="C11:C14"/>
    <mergeCell ref="D11:D14"/>
    <mergeCell ref="E11:F12"/>
    <mergeCell ref="P11:P14"/>
    <mergeCell ref="Q11:Q14"/>
    <mergeCell ref="R11:R14"/>
    <mergeCell ref="S11:S14"/>
    <mergeCell ref="E13:E14"/>
    <mergeCell ref="F13:F14"/>
    <mergeCell ref="G13:G14"/>
    <mergeCell ref="H13:H14"/>
    <mergeCell ref="I13:I14"/>
    <mergeCell ref="J13:J14"/>
    <mergeCell ref="I11:J12"/>
    <mergeCell ref="K11:K14"/>
    <mergeCell ref="L11:L14"/>
    <mergeCell ref="M11:M14"/>
    <mergeCell ref="N11:N14"/>
    <mergeCell ref="O11:O14"/>
    <mergeCell ref="A21:B21"/>
    <mergeCell ref="D21:M21"/>
    <mergeCell ref="A22:C24"/>
    <mergeCell ref="D22:E24"/>
    <mergeCell ref="P22:R23"/>
  </mergeCells>
  <dataValidations count="6">
    <dataValidation type="list" allowBlank="1" showInputMessage="1" showErrorMessage="1" sqref="I15:J20" xr:uid="{00000000-0002-0000-0100-000000000000}">
      <formula1>"Athlete, Training team, Medical team, Head of delegation"</formula1>
    </dataValidation>
    <dataValidation type="list" allowBlank="1" showInputMessage="1" showErrorMessage="1" sqref="P15:R20" xr:uid="{00000000-0002-0000-0100-000001000000}">
      <formula1>"0,1,2"</formula1>
    </dataValidation>
    <dataValidation allowBlank="1" showInputMessage="1" showErrorMessage="1" promptTitle="Single" sqref="D15:D20" xr:uid="{00000000-0002-0000-0100-000002000000}"/>
    <dataValidation type="list" allowBlank="1" showInputMessage="1" showErrorMessage="1" sqref="D9" xr:uid="{00000000-0002-0000-0100-000003000000}">
      <formula1>"Herods, David Intercontinental"</formula1>
    </dataValidation>
    <dataValidation type="list" allowBlank="1" showInputMessage="1" showErrorMessage="1" sqref="N15:N20" xr:uid="{00000000-0002-0000-0100-000004000000}">
      <formula1>"FB, BB"</formula1>
    </dataValidation>
    <dataValidation type="list" allowBlank="1" showInputMessage="1" showErrorMessage="1" promptTitle="Single" sqref="B15:B20" xr:uid="{00000000-0002-0000-0100-000005000000}">
      <formula1>"Single, double"</formula1>
    </dataValidation>
  </dataValidations>
  <hyperlinks>
    <hyperlink ref="O6" r:id="rId1" xr:uid="{00000000-0004-0000-01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fill</vt:lpstr>
      <vt:lpstr>Form to fill</vt:lpstr>
      <vt:lpstr>Full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Gc-Ravit Keren</dc:creator>
  <cp:lastModifiedBy>Lisa ALLAN</cp:lastModifiedBy>
  <dcterms:created xsi:type="dcterms:W3CDTF">2018-01-11T10:40:07Z</dcterms:created>
  <dcterms:modified xsi:type="dcterms:W3CDTF">2022-01-26T16:35:53Z</dcterms:modified>
</cp:coreProperties>
</file>