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00" tabRatio="841" activeTab="1"/>
  </bookViews>
  <sheets>
    <sheet name="Traveling detalis" sheetId="1" r:id="rId1"/>
    <sheet name="Accommodation FORM" sheetId="2" r:id="rId2"/>
    <sheet name="INVOCE" sheetId="3" r:id="rId3"/>
  </sheets>
  <definedNames/>
  <calcPr fullCalcOnLoad="1"/>
</workbook>
</file>

<file path=xl/sharedStrings.xml><?xml version="1.0" encoding="utf-8"?>
<sst xmlns="http://schemas.openxmlformats.org/spreadsheetml/2006/main" count="122" uniqueCount="64">
  <si>
    <t>Arrival date</t>
  </si>
  <si>
    <t>Departure date</t>
  </si>
  <si>
    <t>Number / rooms</t>
  </si>
  <si>
    <t>Nights</t>
  </si>
  <si>
    <t>Number / persons</t>
  </si>
  <si>
    <t>TOTAL</t>
  </si>
  <si>
    <t>Single</t>
  </si>
  <si>
    <t>TEAM</t>
  </si>
  <si>
    <t>Azerbaijan Judo Federation</t>
  </si>
  <si>
    <t>Flight №</t>
  </si>
  <si>
    <t>Time</t>
  </si>
  <si>
    <t>DEPARTURE</t>
  </si>
  <si>
    <t>Date arrival</t>
  </si>
  <si>
    <t>Date departive</t>
  </si>
  <si>
    <t>Traveling detalis</t>
  </si>
  <si>
    <t>SUBTOTAL:</t>
  </si>
  <si>
    <t>Federation:</t>
  </si>
  <si>
    <t>Azerbaijan, Baku. Surakhani district Qarachuxur AZ1048, A.Mekhbaliyev 10</t>
  </si>
  <si>
    <t xml:space="preserve">             Organiser:</t>
  </si>
  <si>
    <t xml:space="preserve">             Adress:</t>
  </si>
  <si>
    <t xml:space="preserve">             Phone:</t>
  </si>
  <si>
    <t xml:space="preserve">             Fax:</t>
  </si>
  <si>
    <t xml:space="preserve">             Email:</t>
  </si>
  <si>
    <t>(+994 50) 204 03 19</t>
  </si>
  <si>
    <t>(+994 12) 427 79 41</t>
  </si>
  <si>
    <t xml:space="preserve">             Payment detalis</t>
  </si>
  <si>
    <t>Family Name &amp; Given Name</t>
  </si>
  <si>
    <t>No</t>
  </si>
  <si>
    <t xml:space="preserve">Function </t>
  </si>
  <si>
    <t xml:space="preserve">Type of room              </t>
  </si>
  <si>
    <t>Twin</t>
  </si>
  <si>
    <t>Partical Solutions Middle East FZ-LLC</t>
  </si>
  <si>
    <t xml:space="preserve">Type of room             </t>
  </si>
  <si>
    <t>TOTAL €</t>
  </si>
  <si>
    <t>Accommodation detalis</t>
  </si>
  <si>
    <t>office@judo.az</t>
  </si>
  <si>
    <t>Signature</t>
  </si>
  <si>
    <t>NOTE3: DO NOT WRITE ODD NUMBER OF PERSONS IN TWIN CELLS</t>
  </si>
  <si>
    <t>Hotel</t>
  </si>
  <si>
    <t>Type of Room (S/T)</t>
  </si>
  <si>
    <t>Date:</t>
  </si>
  <si>
    <t>INVOICE</t>
  </si>
  <si>
    <t>IMPORTANT: FILL UP THE HIGHLIGHTED CELLS ONLY</t>
  </si>
  <si>
    <t>TEAM:</t>
  </si>
  <si>
    <t xml:space="preserve">                              IMPORTANT: FILL UP THE HIGHLIGHTED CELLS ONLY</t>
  </si>
  <si>
    <t>ARRIVAL</t>
  </si>
  <si>
    <t>Emirates Islamic Bank</t>
  </si>
  <si>
    <t>MEBLAEAD</t>
  </si>
  <si>
    <t>PO Box 6564 Dubai, UAE, New Banking Complex Area, Gate Number 5, Jebel Ali Free Zone</t>
  </si>
  <si>
    <t>Bank Address:</t>
  </si>
  <si>
    <t>Beneficiary’s Name:</t>
  </si>
  <si>
    <t>Bank Name:</t>
  </si>
  <si>
    <t>Bank Euro A/C No:</t>
  </si>
  <si>
    <t>SWIFT Code:</t>
  </si>
  <si>
    <t>Tax Registration Number of Beneficiary:</t>
  </si>
  <si>
    <t>Heydar Aliyev Baku Grand Slam Azerbaijan</t>
  </si>
  <si>
    <t>10-12 May 2019</t>
  </si>
  <si>
    <t>Qafqaz-Half board</t>
  </si>
  <si>
    <t>100324069200003</t>
  </si>
  <si>
    <t>3708252644303</t>
  </si>
  <si>
    <t>NOTE1: THE INVOICE(S) CAN BE PRINTED FROM the 3rd PAGE(s) (SHEET NAME: INVOICE - "name of the hotel")</t>
  </si>
  <si>
    <t>NOTE2: HOTEL CHECK IN TIME IS 14:00 AND THE CHECK OUT TIME IS 12:00</t>
  </si>
  <si>
    <t>ATTENTION IMPORTANT NOTICE: Please make sure no payment is made without a proper invoice from reciver company “Practical Solutions” to avoid any issues with the bank and additional charges. Proper invoice can be gotten by contacting email adress prm@psgme.net (with organisers in CC).</t>
  </si>
  <si>
    <t>ATTENTION IMPORTANT NOTICE: Please make sure no payment is made without a proper invoice from reciver company “Practical Solutions” to avoid any issues with the bank and additional charges. Proper invoice can be gotten by contacting email adress prm@psgme.net
(with organisers in CC).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</si>
</sst>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d/m;@"/>
    <numFmt numFmtId="191" formatCode="_-[$$-409]* #,##0.00_ ;_-[$$-409]* \-#,##0.00\ ;_-[$$-409]* &quot;-&quot;??_ ;_-@_ "/>
    <numFmt numFmtId="192" formatCode="_-* #,##0.00\ [$€-1]_-;\-* #,##0.00\ [$€-1]_-;_-* &quot;-&quot;??\ [$€-1]_-;_-@_-"/>
    <numFmt numFmtId="193" formatCode="_-* #,##0\ [$€-1]_-;\-* #,##0\ [$€-1]_-;_-* &quot;-&quot;??\ [$€-1]_-;_-@_-"/>
    <numFmt numFmtId="194" formatCode="dd/mm/yy;@"/>
    <numFmt numFmtId="195" formatCode="[$-FC19]d\ mmmm\ yyyy\ &quot;г.&quot;"/>
    <numFmt numFmtId="196" formatCode="[$-809]dd\ mmmm\ yyyy;@"/>
    <numFmt numFmtId="197" formatCode="[$-809]dd\ mmmm\ yyyy"/>
    <numFmt numFmtId="198" formatCode="mmm/yyyy"/>
    <numFmt numFmtId="199" formatCode="[$-409]dd\-mmm\-yy;@"/>
    <numFmt numFmtId="200" formatCode="dd/mm/yyyy;@"/>
    <numFmt numFmtId="201" formatCode="yyyy\-mm\-dd;@"/>
    <numFmt numFmtId="202" formatCode="[$-409]d\-mmm\-yy;@"/>
    <numFmt numFmtId="203" formatCode="[$-409]dddd\,\ mmmm\ d\,\ yyyy"/>
    <numFmt numFmtId="204" formatCode="[$-409]dd/mmm/yy;@"/>
    <numFmt numFmtId="205" formatCode="m/d/yy;@"/>
    <numFmt numFmtId="206" formatCode="mm/dd/yy;@"/>
    <numFmt numFmtId="207" formatCode="[$-F800]dddd\,\ mmmm\ dd\,\ yyyy"/>
    <numFmt numFmtId="208" formatCode="dd\.mm\.yy;@"/>
    <numFmt numFmtId="209" formatCode="dd\.mm\.yyyy;@"/>
    <numFmt numFmtId="210" formatCode="[$-409]d/mmm/yy;@"/>
    <numFmt numFmtId="211" formatCode="[$-409]h:mm:ss\ AM/PM"/>
    <numFmt numFmtId="212" formatCode="d\.m\.yy;@"/>
    <numFmt numFmtId="213" formatCode="h:mm:ss;@"/>
    <numFmt numFmtId="214" formatCode="h:mm;@"/>
    <numFmt numFmtId="215" formatCode="mmm\-yyyy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Palatino Linotype"/>
      <family val="1"/>
    </font>
    <font>
      <sz val="12"/>
      <name val="Palatino Linotype"/>
      <family val="1"/>
    </font>
    <font>
      <sz val="8"/>
      <name val="Palatino Linotype"/>
      <family val="1"/>
    </font>
    <font>
      <sz val="10"/>
      <name val="Arial"/>
      <family val="2"/>
    </font>
    <font>
      <b/>
      <sz val="14"/>
      <name val="Palatino Linotype"/>
      <family val="1"/>
    </font>
    <font>
      <b/>
      <sz val="11"/>
      <name val="Palatino Linotype"/>
      <family val="1"/>
    </font>
    <font>
      <b/>
      <sz val="13"/>
      <name val="Palatino Linotype"/>
      <family val="1"/>
    </font>
    <font>
      <sz val="10"/>
      <name val="Palatino Linotype"/>
      <family val="1"/>
    </font>
    <font>
      <sz val="13"/>
      <name val="Palatino Linotype"/>
      <family val="1"/>
    </font>
    <font>
      <u val="single"/>
      <sz val="12"/>
      <color indexed="12"/>
      <name val="Palatino Linotype"/>
      <family val="1"/>
    </font>
    <font>
      <b/>
      <i/>
      <sz val="12"/>
      <name val="Palatino Linotype"/>
      <family val="1"/>
    </font>
    <font>
      <sz val="11"/>
      <name val="Palatino Linotype"/>
      <family val="1"/>
    </font>
    <font>
      <sz val="22"/>
      <name val="Palatino Linotype"/>
      <family val="1"/>
    </font>
    <font>
      <b/>
      <sz val="16"/>
      <name val="Palatino Linotype"/>
      <family val="1"/>
    </font>
    <font>
      <sz val="14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1"/>
      <name val="Palatino Linotype"/>
      <family val="1"/>
    </font>
    <font>
      <b/>
      <i/>
      <sz val="12"/>
      <color indexed="10"/>
      <name val="Arial Cyr"/>
      <family val="0"/>
    </font>
    <font>
      <b/>
      <sz val="12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6"/>
      <color indexed="16"/>
      <name val="Palatino Linotype"/>
      <family val="1"/>
    </font>
    <font>
      <b/>
      <sz val="15"/>
      <color indexed="16"/>
      <name val="Palatino Linotype"/>
      <family val="1"/>
    </font>
    <font>
      <sz val="8"/>
      <name val="Tahoma"/>
      <family val="2"/>
    </font>
    <font>
      <sz val="8"/>
      <name val="Arial Cyr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3" fontId="1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92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92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/>
      <protection/>
    </xf>
    <xf numFmtId="208" fontId="1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208" fontId="9" fillId="0" borderId="0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Fill="1" applyBorder="1" applyAlignment="1" applyProtection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19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209" fontId="0" fillId="0" borderId="0" xfId="0" applyNumberFormat="1" applyAlignment="1" applyProtection="1">
      <alignment/>
      <protection/>
    </xf>
    <xf numFmtId="209" fontId="13" fillId="0" borderId="0" xfId="0" applyNumberFormat="1" applyFont="1" applyFill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center" vertical="center" wrapText="1"/>
      <protection/>
    </xf>
    <xf numFmtId="209" fontId="11" fillId="0" borderId="0" xfId="0" applyNumberFormat="1" applyFont="1" applyAlignment="1" applyProtection="1">
      <alignment horizontal="center"/>
      <protection/>
    </xf>
    <xf numFmtId="209" fontId="10" fillId="0" borderId="0" xfId="0" applyNumberFormat="1" applyFont="1" applyFill="1" applyAlignment="1" applyProtection="1">
      <alignment horizontal="center"/>
      <protection/>
    </xf>
    <xf numFmtId="209" fontId="0" fillId="0" borderId="0" xfId="0" applyNumberFormat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208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93" fontId="14" fillId="0" borderId="11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193" fontId="14" fillId="0" borderId="18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208" fontId="14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93" fontId="14" fillId="0" borderId="16" xfId="0" applyNumberFormat="1" applyFont="1" applyFill="1" applyBorder="1" applyAlignment="1">
      <alignment horizontal="center" vertical="center" wrapText="1"/>
    </xf>
    <xf numFmtId="193" fontId="14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>
      <alignment horizontal="left" vertical="center" wrapText="1"/>
    </xf>
    <xf numFmtId="193" fontId="14" fillId="0" borderId="19" xfId="0" applyNumberFormat="1" applyFont="1" applyFill="1" applyBorder="1" applyAlignment="1">
      <alignment horizontal="center" vertical="center" wrapText="1"/>
    </xf>
    <xf numFmtId="192" fontId="9" fillId="0" borderId="14" xfId="0" applyNumberFormat="1" applyFont="1" applyFill="1" applyBorder="1" applyAlignment="1">
      <alignment horizontal="center" vertical="center" wrapText="1"/>
    </xf>
    <xf numFmtId="209" fontId="4" fillId="14" borderId="11" xfId="0" applyNumberFormat="1" applyFont="1" applyFill="1" applyBorder="1" applyAlignment="1" applyProtection="1">
      <alignment horizontal="center" vertical="center" wrapText="1"/>
      <protection hidden="1" locked="0"/>
    </xf>
    <xf numFmtId="209" fontId="4" fillId="14" borderId="10" xfId="0" applyNumberFormat="1" applyFont="1" applyFill="1" applyBorder="1" applyAlignment="1" applyProtection="1">
      <alignment horizontal="center" vertical="center" wrapText="1"/>
      <protection hidden="1" locked="0"/>
    </xf>
    <xf numFmtId="209" fontId="4" fillId="1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4" fillId="14" borderId="11" xfId="0" applyFont="1" applyFill="1" applyBorder="1" applyAlignment="1" applyProtection="1">
      <alignment horizontal="center" vertical="center" wrapText="1"/>
      <protection hidden="1" locked="0"/>
    </xf>
    <xf numFmtId="0" fontId="4" fillId="14" borderId="10" xfId="0" applyFont="1" applyFill="1" applyBorder="1" applyAlignment="1" applyProtection="1">
      <alignment horizontal="center" vertical="center" wrapText="1"/>
      <protection hidden="1" locked="0"/>
    </xf>
    <xf numFmtId="0" fontId="4" fillId="14" borderId="16" xfId="0" applyFont="1" applyFill="1" applyBorder="1" applyAlignment="1" applyProtection="1">
      <alignment horizontal="center" vertical="center" wrapText="1"/>
      <protection hidden="1" locked="0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193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93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193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93" fontId="4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193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193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193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4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14" borderId="17" xfId="0" applyFont="1" applyFill="1" applyBorder="1" applyAlignment="1" applyProtection="1">
      <alignment horizontal="center" vertical="center"/>
      <protection locked="0"/>
    </xf>
    <xf numFmtId="0" fontId="4" fillId="14" borderId="13" xfId="0" applyFont="1" applyFill="1" applyBorder="1" applyAlignment="1" applyProtection="1">
      <alignment horizontal="center" vertical="center"/>
      <protection locked="0"/>
    </xf>
    <xf numFmtId="0" fontId="11" fillId="14" borderId="20" xfId="0" applyFont="1" applyFill="1" applyBorder="1" applyAlignment="1" applyProtection="1">
      <alignment horizontal="center" vertical="center" wrapText="1"/>
      <protection locked="0"/>
    </xf>
    <xf numFmtId="0" fontId="11" fillId="14" borderId="21" xfId="0" applyFont="1" applyFill="1" applyBorder="1" applyAlignment="1" applyProtection="1">
      <alignment horizontal="center" vertical="center" wrapText="1"/>
      <protection locked="0"/>
    </xf>
    <xf numFmtId="208" fontId="11" fillId="14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14" borderId="11" xfId="0" applyFont="1" applyFill="1" applyBorder="1" applyAlignment="1" applyProtection="1">
      <alignment horizontal="center" vertical="center" wrapText="1"/>
      <protection locked="0"/>
    </xf>
    <xf numFmtId="214" fontId="11" fillId="14" borderId="19" xfId="0" applyNumberFormat="1" applyFont="1" applyFill="1" applyBorder="1" applyAlignment="1" applyProtection="1">
      <alignment/>
      <protection locked="0"/>
    </xf>
    <xf numFmtId="0" fontId="11" fillId="14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1" fillId="14" borderId="20" xfId="0" applyFont="1" applyFill="1" applyBorder="1" applyAlignment="1" applyProtection="1">
      <alignment horizontal="left" vertical="center" wrapText="1"/>
      <protection locked="0"/>
    </xf>
    <xf numFmtId="0" fontId="11" fillId="14" borderId="2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14" borderId="22" xfId="0" applyFont="1" applyFill="1" applyBorder="1" applyAlignment="1" applyProtection="1">
      <alignment horizontal="center" vertical="center" wrapText="1"/>
      <protection hidden="1" locked="0"/>
    </xf>
    <xf numFmtId="0" fontId="3" fillId="14" borderId="10" xfId="0" applyFont="1" applyFill="1" applyBorder="1" applyAlignment="1" applyProtection="1">
      <alignment horizontal="center" vertical="center" wrapText="1"/>
      <protection hidden="1" locked="0"/>
    </xf>
    <xf numFmtId="0" fontId="3" fillId="14" borderId="16" xfId="0" applyFont="1" applyFill="1" applyBorder="1" applyAlignment="1" applyProtection="1">
      <alignment horizontal="center" vertical="center" wrapText="1"/>
      <protection hidden="1" locked="0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/>
      <protection/>
    </xf>
    <xf numFmtId="0" fontId="38" fillId="0" borderId="28" xfId="0" applyFont="1" applyFill="1" applyBorder="1" applyAlignment="1" applyProtection="1">
      <alignment horizontal="center" vertical="center" wrapText="1"/>
      <protection/>
    </xf>
    <xf numFmtId="0" fontId="38" fillId="0" borderId="29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11" fillId="14" borderId="0" xfId="0" applyFont="1" applyFill="1" applyAlignment="1" applyProtection="1">
      <alignment horizontal="left"/>
      <protection/>
    </xf>
    <xf numFmtId="0" fontId="15" fillId="14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left"/>
      <protection/>
    </xf>
    <xf numFmtId="0" fontId="13" fillId="0" borderId="33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/>
      <protection hidden="1"/>
    </xf>
    <xf numFmtId="209" fontId="11" fillId="14" borderId="0" xfId="0" applyNumberFormat="1" applyFont="1" applyFill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16" fillId="0" borderId="37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39" fillId="0" borderId="13" xfId="0" applyFont="1" applyFill="1" applyBorder="1" applyAlignment="1" applyProtection="1">
      <alignment horizontal="center" vertical="center" wrapText="1"/>
      <protection hidden="1"/>
    </xf>
    <xf numFmtId="0" fontId="39" fillId="0" borderId="10" xfId="0" applyFont="1" applyFill="1" applyBorder="1" applyAlignment="1" applyProtection="1">
      <alignment horizontal="center" vertical="center" wrapText="1"/>
      <protection hidden="1"/>
    </xf>
    <xf numFmtId="0" fontId="40" fillId="0" borderId="13" xfId="0" applyFont="1" applyFill="1" applyBorder="1" applyAlignment="1" applyProtection="1">
      <alignment horizontal="center" vertical="center" wrapText="1"/>
      <protection hidden="1"/>
    </xf>
    <xf numFmtId="0" fontId="40" fillId="0" borderId="10" xfId="0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2" fillId="0" borderId="0" xfId="42" applyFont="1" applyFill="1" applyBorder="1" applyAlignment="1" applyProtection="1">
      <alignment horizontal="left" vertical="center" wrapText="1"/>
      <protection/>
    </xf>
    <xf numFmtId="0" fontId="9" fillId="0" borderId="4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0" fontId="43" fillId="0" borderId="0" xfId="0" applyFont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1533525</xdr:colOff>
      <xdr:row>5</xdr:row>
      <xdr:rowOff>247650</xdr:rowOff>
    </xdr:to>
    <xdr:pic>
      <xdr:nvPicPr>
        <xdr:cNvPr id="1" name="Рисунок 2" descr="Безымянный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0"/>
          <a:ext cx="1533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1733550</xdr:colOff>
      <xdr:row>1</xdr:row>
      <xdr:rowOff>9525</xdr:rowOff>
    </xdr:from>
    <xdr:to>
      <xdr:col>1</xdr:col>
      <xdr:colOff>2552700</xdr:colOff>
      <xdr:row>6</xdr:row>
      <xdr:rowOff>47625</xdr:rowOff>
    </xdr:to>
    <xdr:pic>
      <xdr:nvPicPr>
        <xdr:cNvPr id="2" name="Рисунок 3" descr="g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295275"/>
          <a:ext cx="819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190500</xdr:rowOff>
    </xdr:from>
    <xdr:to>
      <xdr:col>2</xdr:col>
      <xdr:colOff>209550</xdr:colOff>
      <xdr:row>5</xdr:row>
      <xdr:rowOff>142875</xdr:rowOff>
    </xdr:to>
    <xdr:pic>
      <xdr:nvPicPr>
        <xdr:cNvPr id="1" name="Рисунок 2" descr="Безымянный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1533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257175</xdr:rowOff>
    </xdr:from>
    <xdr:to>
      <xdr:col>3</xdr:col>
      <xdr:colOff>19050</xdr:colOff>
      <xdr:row>6</xdr:row>
      <xdr:rowOff>114300</xdr:rowOff>
    </xdr:to>
    <xdr:pic>
      <xdr:nvPicPr>
        <xdr:cNvPr id="2" name="Рисунок 3" descr="g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57175"/>
          <a:ext cx="819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4</xdr:row>
      <xdr:rowOff>47625</xdr:rowOff>
    </xdr:from>
    <xdr:to>
      <xdr:col>7</xdr:col>
      <xdr:colOff>742950</xdr:colOff>
      <xdr:row>8</xdr:row>
      <xdr:rowOff>76200</xdr:rowOff>
    </xdr:to>
    <xdr:pic>
      <xdr:nvPicPr>
        <xdr:cNvPr id="1" name="Рисунок 2" descr="Безымянный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47625"/>
          <a:ext cx="1133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53</xdr:row>
      <xdr:rowOff>152400</xdr:rowOff>
    </xdr:from>
    <xdr:to>
      <xdr:col>7</xdr:col>
      <xdr:colOff>1381125</xdr:colOff>
      <xdr:row>58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12363450"/>
          <a:ext cx="2867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0</xdr:row>
      <xdr:rowOff>0</xdr:rowOff>
    </xdr:from>
    <xdr:to>
      <xdr:col>0</xdr:col>
      <xdr:colOff>1495425</xdr:colOff>
      <xdr:row>8</xdr:row>
      <xdr:rowOff>133350</xdr:rowOff>
    </xdr:to>
    <xdr:pic>
      <xdr:nvPicPr>
        <xdr:cNvPr id="3" name="Рисунок 3" descr="g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0"/>
          <a:ext cx="819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judo.az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100"/>
  <sheetViews>
    <sheetView zoomScale="80" zoomScaleNormal="80" workbookViewId="0" topLeftCell="A61">
      <selection activeCell="E20" sqref="E20"/>
    </sheetView>
  </sheetViews>
  <sheetFormatPr defaultColWidth="9.00390625" defaultRowHeight="12.75"/>
  <cols>
    <col min="1" max="1" width="5.25390625" style="16" customWidth="1"/>
    <col min="2" max="2" width="52.625" style="103" customWidth="1"/>
    <col min="3" max="3" width="18.625" style="21" customWidth="1"/>
    <col min="4" max="4" width="14.75390625" style="21" customWidth="1"/>
    <col min="5" max="5" width="26.625" style="21" customWidth="1"/>
    <col min="6" max="6" width="17.00390625" style="21" customWidth="1"/>
    <col min="7" max="7" width="13.625" style="21" customWidth="1"/>
    <col min="8" max="8" width="14.75390625" style="21" customWidth="1"/>
    <col min="9" max="9" width="17.625" style="21" customWidth="1"/>
    <col min="10" max="10" width="14.875" style="21" customWidth="1"/>
    <col min="11" max="11" width="15.75390625" style="21" customWidth="1"/>
    <col min="12" max="12" width="13.125" style="21" bestFit="1" customWidth="1"/>
    <col min="13" max="14" width="10.875" style="21" hidden="1" customWidth="1"/>
    <col min="15" max="16384" width="9.125" style="21" customWidth="1"/>
  </cols>
  <sheetData>
    <row r="1" spans="2:14" ht="22.5">
      <c r="B1" s="118" t="s">
        <v>55</v>
      </c>
      <c r="C1" s="118"/>
      <c r="D1" s="118"/>
      <c r="E1" s="118"/>
      <c r="F1" s="118"/>
      <c r="G1" s="118"/>
      <c r="H1" s="118"/>
      <c r="I1" s="118"/>
      <c r="J1" s="118"/>
      <c r="K1" s="118"/>
      <c r="L1" s="40"/>
      <c r="M1" s="68">
        <f>DATE(2019,5,1)</f>
        <v>43586</v>
      </c>
      <c r="N1" s="68">
        <f>DATE(2019,5,5)</f>
        <v>43590</v>
      </c>
    </row>
    <row r="2" spans="2:14" ht="22.5">
      <c r="B2" s="118" t="s">
        <v>56</v>
      </c>
      <c r="C2" s="118"/>
      <c r="D2" s="118"/>
      <c r="E2" s="118"/>
      <c r="F2" s="118"/>
      <c r="G2" s="118"/>
      <c r="H2" s="118"/>
      <c r="I2" s="118"/>
      <c r="J2" s="118"/>
      <c r="K2" s="118"/>
      <c r="L2" s="18"/>
      <c r="M2" s="68">
        <v>43587</v>
      </c>
      <c r="N2" s="68">
        <v>43591</v>
      </c>
    </row>
    <row r="3" spans="2:14" ht="18.75">
      <c r="B3" s="100"/>
      <c r="C3" s="18"/>
      <c r="D3" s="18"/>
      <c r="E3" s="18"/>
      <c r="F3" s="18"/>
      <c r="G3" s="18"/>
      <c r="H3" s="18"/>
      <c r="I3" s="18"/>
      <c r="J3" s="18"/>
      <c r="K3" s="18"/>
      <c r="L3" s="18"/>
      <c r="M3" s="68">
        <v>43588</v>
      </c>
      <c r="N3" s="68">
        <v>43592</v>
      </c>
    </row>
    <row r="4" spans="2:14" ht="18.75">
      <c r="B4" s="101"/>
      <c r="C4" s="126" t="s">
        <v>44</v>
      </c>
      <c r="D4" s="126"/>
      <c r="E4" s="126"/>
      <c r="F4" s="126"/>
      <c r="G4" s="126"/>
      <c r="H4" s="126"/>
      <c r="I4" s="126"/>
      <c r="J4" s="126"/>
      <c r="K4" s="126"/>
      <c r="L4" s="19"/>
      <c r="M4" s="68">
        <v>43589</v>
      </c>
      <c r="N4" s="68">
        <v>43593</v>
      </c>
    </row>
    <row r="5" spans="2:14" ht="18">
      <c r="B5" s="102"/>
      <c r="C5" s="20"/>
      <c r="D5" s="20"/>
      <c r="E5" s="20"/>
      <c r="F5" s="20"/>
      <c r="G5" s="20"/>
      <c r="H5" s="20"/>
      <c r="I5" s="20"/>
      <c r="J5" s="20"/>
      <c r="K5" s="20"/>
      <c r="L5" s="20"/>
      <c r="M5" s="68">
        <v>43590</v>
      </c>
      <c r="N5" s="68">
        <v>43594</v>
      </c>
    </row>
    <row r="6" spans="2:14" ht="30">
      <c r="B6" s="33" t="s">
        <v>7</v>
      </c>
      <c r="C6" s="127"/>
      <c r="D6" s="127"/>
      <c r="E6" s="127"/>
      <c r="F6" s="127"/>
      <c r="G6" s="127"/>
      <c r="H6" s="127"/>
      <c r="I6" s="127"/>
      <c r="J6" s="127"/>
      <c r="K6" s="127"/>
      <c r="L6" s="19"/>
      <c r="M6" s="68">
        <v>43591</v>
      </c>
      <c r="N6" s="68">
        <v>43595</v>
      </c>
    </row>
    <row r="7" spans="3:14" ht="18.75" thickBot="1">
      <c r="C7" s="17"/>
      <c r="D7" s="17"/>
      <c r="E7" s="17"/>
      <c r="F7" s="17"/>
      <c r="G7" s="17"/>
      <c r="H7" s="17"/>
      <c r="I7" s="17"/>
      <c r="J7" s="17"/>
      <c r="K7" s="17"/>
      <c r="L7" s="17"/>
      <c r="M7" s="68">
        <v>43592</v>
      </c>
      <c r="N7" s="68">
        <v>43596</v>
      </c>
    </row>
    <row r="8" spans="1:14" ht="19.5" thickBot="1">
      <c r="A8" s="121" t="s">
        <v>14</v>
      </c>
      <c r="B8" s="122"/>
      <c r="C8" s="122"/>
      <c r="D8" s="122"/>
      <c r="E8" s="122"/>
      <c r="F8" s="122"/>
      <c r="G8" s="122"/>
      <c r="H8" s="122"/>
      <c r="I8" s="122"/>
      <c r="J8" s="122"/>
      <c r="K8" s="123"/>
      <c r="L8" s="17"/>
      <c r="M8" s="68">
        <v>43593</v>
      </c>
      <c r="N8" s="68">
        <v>43597</v>
      </c>
    </row>
    <row r="9" spans="1:14" ht="30" customHeight="1">
      <c r="A9" s="112" t="s">
        <v>27</v>
      </c>
      <c r="B9" s="124" t="s">
        <v>26</v>
      </c>
      <c r="C9" s="124" t="s">
        <v>38</v>
      </c>
      <c r="D9" s="124" t="s">
        <v>39</v>
      </c>
      <c r="E9" s="119" t="s">
        <v>28</v>
      </c>
      <c r="F9" s="114" t="s">
        <v>45</v>
      </c>
      <c r="G9" s="115"/>
      <c r="H9" s="116"/>
      <c r="I9" s="114" t="s">
        <v>11</v>
      </c>
      <c r="J9" s="115"/>
      <c r="K9" s="116"/>
      <c r="L9" s="117"/>
      <c r="M9" s="68">
        <v>43594</v>
      </c>
      <c r="N9" s="68">
        <v>43598</v>
      </c>
    </row>
    <row r="10" spans="1:14" ht="49.5" customHeight="1" thickBot="1">
      <c r="A10" s="113"/>
      <c r="B10" s="125"/>
      <c r="C10" s="125"/>
      <c r="D10" s="125"/>
      <c r="E10" s="120"/>
      <c r="F10" s="37" t="s">
        <v>12</v>
      </c>
      <c r="G10" s="38" t="s">
        <v>9</v>
      </c>
      <c r="H10" s="39" t="s">
        <v>10</v>
      </c>
      <c r="I10" s="37" t="s">
        <v>13</v>
      </c>
      <c r="J10" s="38" t="s">
        <v>9</v>
      </c>
      <c r="K10" s="39" t="s">
        <v>10</v>
      </c>
      <c r="L10" s="117"/>
      <c r="M10" s="68">
        <v>43595</v>
      </c>
      <c r="N10" s="68">
        <v>43599</v>
      </c>
    </row>
    <row r="11" spans="1:14" ht="18.75">
      <c r="A11" s="92">
        <v>1</v>
      </c>
      <c r="B11" s="104"/>
      <c r="C11" s="91" t="str">
        <f>'Accommodation FORM'!M12</f>
        <v>QAFQAZ Hotel</v>
      </c>
      <c r="D11" s="94"/>
      <c r="E11" s="94"/>
      <c r="F11" s="96"/>
      <c r="G11" s="97"/>
      <c r="H11" s="98"/>
      <c r="I11" s="96"/>
      <c r="J11" s="97"/>
      <c r="K11" s="98"/>
      <c r="L11" s="41"/>
      <c r="M11" s="68">
        <v>43596</v>
      </c>
      <c r="N11" s="68">
        <v>43600</v>
      </c>
    </row>
    <row r="12" spans="1:14" ht="18.75">
      <c r="A12" s="93">
        <v>2</v>
      </c>
      <c r="B12" s="105"/>
      <c r="C12" s="91" t="str">
        <f>'Accommodation FORM'!M12</f>
        <v>QAFQAZ Hotel</v>
      </c>
      <c r="D12" s="94"/>
      <c r="E12" s="95"/>
      <c r="F12" s="96"/>
      <c r="G12" s="99"/>
      <c r="H12" s="98"/>
      <c r="I12" s="96"/>
      <c r="J12" s="99"/>
      <c r="K12" s="98"/>
      <c r="L12" s="41"/>
      <c r="M12" s="68">
        <v>43597</v>
      </c>
      <c r="N12" s="68">
        <v>43601</v>
      </c>
    </row>
    <row r="13" spans="1:14" ht="18.75">
      <c r="A13" s="93">
        <v>3</v>
      </c>
      <c r="B13" s="105"/>
      <c r="C13" s="91" t="str">
        <f>'Accommodation FORM'!M12</f>
        <v>QAFQAZ Hotel</v>
      </c>
      <c r="D13" s="94"/>
      <c r="E13" s="95"/>
      <c r="F13" s="96"/>
      <c r="G13" s="99"/>
      <c r="H13" s="98"/>
      <c r="I13" s="96"/>
      <c r="J13" s="99"/>
      <c r="K13" s="98"/>
      <c r="L13" s="41"/>
      <c r="M13" s="68">
        <v>43598</v>
      </c>
      <c r="N13" s="68">
        <v>43602</v>
      </c>
    </row>
    <row r="14" spans="1:14" ht="18.75">
      <c r="A14" s="93">
        <v>4</v>
      </c>
      <c r="B14" s="105"/>
      <c r="C14" s="91" t="str">
        <f>'Accommodation FORM'!M12</f>
        <v>QAFQAZ Hotel</v>
      </c>
      <c r="D14" s="94"/>
      <c r="E14" s="95"/>
      <c r="F14" s="96"/>
      <c r="G14" s="99"/>
      <c r="H14" s="98"/>
      <c r="I14" s="96"/>
      <c r="J14" s="99"/>
      <c r="K14" s="98"/>
      <c r="L14" s="41"/>
      <c r="M14" s="68">
        <v>43599</v>
      </c>
      <c r="N14" s="68">
        <v>43603</v>
      </c>
    </row>
    <row r="15" spans="1:14" ht="18.75">
      <c r="A15" s="92">
        <v>5</v>
      </c>
      <c r="B15" s="105"/>
      <c r="C15" s="91" t="str">
        <f>'Accommodation FORM'!M12</f>
        <v>QAFQAZ Hotel</v>
      </c>
      <c r="D15" s="94"/>
      <c r="E15" s="95"/>
      <c r="F15" s="96"/>
      <c r="G15" s="97"/>
      <c r="H15" s="98"/>
      <c r="I15" s="96"/>
      <c r="J15" s="99"/>
      <c r="K15" s="98"/>
      <c r="L15" s="41"/>
      <c r="M15" s="68">
        <v>43600</v>
      </c>
      <c r="N15" s="68">
        <v>43604</v>
      </c>
    </row>
    <row r="16" spans="1:14" ht="18.75">
      <c r="A16" s="92">
        <v>6</v>
      </c>
      <c r="B16" s="105"/>
      <c r="C16" s="91" t="str">
        <f>'Accommodation FORM'!M12</f>
        <v>QAFQAZ Hotel</v>
      </c>
      <c r="D16" s="94"/>
      <c r="E16" s="95"/>
      <c r="F16" s="96"/>
      <c r="G16" s="99"/>
      <c r="H16" s="98"/>
      <c r="I16" s="96"/>
      <c r="J16" s="99"/>
      <c r="K16" s="98"/>
      <c r="L16" s="41"/>
      <c r="M16" s="68"/>
      <c r="N16" s="68">
        <v>43605</v>
      </c>
    </row>
    <row r="17" spans="1:12" ht="18.75">
      <c r="A17" s="93">
        <v>7</v>
      </c>
      <c r="B17" s="105"/>
      <c r="C17" s="91" t="str">
        <f>'Accommodation FORM'!M12</f>
        <v>QAFQAZ Hotel</v>
      </c>
      <c r="D17" s="94"/>
      <c r="E17" s="95"/>
      <c r="F17" s="96"/>
      <c r="G17" s="99"/>
      <c r="H17" s="98"/>
      <c r="I17" s="96"/>
      <c r="J17" s="99"/>
      <c r="K17" s="98"/>
      <c r="L17" s="41"/>
    </row>
    <row r="18" spans="1:12" ht="18.75">
      <c r="A18" s="93">
        <v>8</v>
      </c>
      <c r="B18" s="105"/>
      <c r="C18" s="91" t="str">
        <f>'Accommodation FORM'!M12</f>
        <v>QAFQAZ Hotel</v>
      </c>
      <c r="D18" s="94"/>
      <c r="E18" s="95"/>
      <c r="F18" s="96"/>
      <c r="G18" s="99"/>
      <c r="H18" s="98"/>
      <c r="I18" s="96"/>
      <c r="J18" s="99"/>
      <c r="K18" s="98"/>
      <c r="L18" s="41"/>
    </row>
    <row r="19" spans="1:12" ht="18.75">
      <c r="A19" s="93">
        <v>9</v>
      </c>
      <c r="B19" s="105"/>
      <c r="C19" s="91" t="str">
        <f>'Accommodation FORM'!M12</f>
        <v>QAFQAZ Hotel</v>
      </c>
      <c r="D19" s="94"/>
      <c r="E19" s="95"/>
      <c r="F19" s="96"/>
      <c r="G19" s="99"/>
      <c r="H19" s="98"/>
      <c r="I19" s="96"/>
      <c r="J19" s="99"/>
      <c r="K19" s="98"/>
      <c r="L19" s="41"/>
    </row>
    <row r="20" spans="1:12" ht="18.75">
      <c r="A20" s="92">
        <v>10</v>
      </c>
      <c r="B20" s="105"/>
      <c r="C20" s="91" t="str">
        <f>'Accommodation FORM'!M12</f>
        <v>QAFQAZ Hotel</v>
      </c>
      <c r="D20" s="94"/>
      <c r="E20" s="95"/>
      <c r="F20" s="96"/>
      <c r="G20" s="99"/>
      <c r="H20" s="98"/>
      <c r="I20" s="96"/>
      <c r="J20" s="99"/>
      <c r="K20" s="98"/>
      <c r="L20" s="41"/>
    </row>
    <row r="21" spans="1:12" ht="18.75">
      <c r="A21" s="92">
        <v>11</v>
      </c>
      <c r="B21" s="105"/>
      <c r="C21" s="91" t="str">
        <f>'Accommodation FORM'!M12</f>
        <v>QAFQAZ Hotel</v>
      </c>
      <c r="D21" s="94"/>
      <c r="E21" s="95"/>
      <c r="F21" s="96"/>
      <c r="G21" s="99"/>
      <c r="H21" s="98"/>
      <c r="I21" s="96"/>
      <c r="J21" s="99"/>
      <c r="K21" s="98"/>
      <c r="L21" s="41"/>
    </row>
    <row r="22" spans="1:12" ht="18.75">
      <c r="A22" s="93">
        <v>12</v>
      </c>
      <c r="B22" s="105"/>
      <c r="C22" s="91" t="str">
        <f>'Accommodation FORM'!M12</f>
        <v>QAFQAZ Hotel</v>
      </c>
      <c r="D22" s="94"/>
      <c r="E22" s="95"/>
      <c r="F22" s="96"/>
      <c r="G22" s="99"/>
      <c r="H22" s="98"/>
      <c r="I22" s="96"/>
      <c r="J22" s="99"/>
      <c r="K22" s="98"/>
      <c r="L22" s="41"/>
    </row>
    <row r="23" spans="1:12" ht="18.75">
      <c r="A23" s="93">
        <v>13</v>
      </c>
      <c r="B23" s="105"/>
      <c r="C23" s="91" t="str">
        <f>'Accommodation FORM'!M12</f>
        <v>QAFQAZ Hotel</v>
      </c>
      <c r="D23" s="94"/>
      <c r="E23" s="95"/>
      <c r="F23" s="96"/>
      <c r="G23" s="99"/>
      <c r="H23" s="98"/>
      <c r="I23" s="96"/>
      <c r="J23" s="99"/>
      <c r="K23" s="98"/>
      <c r="L23" s="41"/>
    </row>
    <row r="24" spans="1:12" ht="18.75">
      <c r="A24" s="93">
        <v>14</v>
      </c>
      <c r="B24" s="105"/>
      <c r="C24" s="91" t="str">
        <f>'Accommodation FORM'!M12</f>
        <v>QAFQAZ Hotel</v>
      </c>
      <c r="D24" s="94"/>
      <c r="E24" s="95"/>
      <c r="F24" s="96"/>
      <c r="G24" s="99"/>
      <c r="H24" s="98"/>
      <c r="I24" s="96"/>
      <c r="J24" s="99"/>
      <c r="K24" s="98"/>
      <c r="L24" s="41"/>
    </row>
    <row r="25" spans="1:12" ht="18.75">
      <c r="A25" s="92">
        <v>15</v>
      </c>
      <c r="B25" s="105"/>
      <c r="C25" s="91" t="str">
        <f>'Accommodation FORM'!M12</f>
        <v>QAFQAZ Hotel</v>
      </c>
      <c r="D25" s="94"/>
      <c r="E25" s="95"/>
      <c r="F25" s="96"/>
      <c r="G25" s="97"/>
      <c r="H25" s="98"/>
      <c r="I25" s="96"/>
      <c r="J25" s="99"/>
      <c r="K25" s="98"/>
      <c r="L25" s="41"/>
    </row>
    <row r="26" spans="1:12" ht="18.75">
      <c r="A26" s="92">
        <v>16</v>
      </c>
      <c r="B26" s="105"/>
      <c r="C26" s="91" t="str">
        <f>'Accommodation FORM'!M12</f>
        <v>QAFQAZ Hotel</v>
      </c>
      <c r="D26" s="94"/>
      <c r="E26" s="95"/>
      <c r="F26" s="96"/>
      <c r="G26" s="99"/>
      <c r="H26" s="98"/>
      <c r="I26" s="96"/>
      <c r="J26" s="99"/>
      <c r="K26" s="98"/>
      <c r="L26" s="41"/>
    </row>
    <row r="27" spans="1:12" ht="18.75">
      <c r="A27" s="93">
        <v>17</v>
      </c>
      <c r="B27" s="105"/>
      <c r="C27" s="91" t="str">
        <f>'Accommodation FORM'!M12</f>
        <v>QAFQAZ Hotel</v>
      </c>
      <c r="D27" s="94"/>
      <c r="E27" s="95"/>
      <c r="F27" s="96"/>
      <c r="G27" s="99"/>
      <c r="H27" s="98"/>
      <c r="I27" s="96"/>
      <c r="J27" s="99"/>
      <c r="K27" s="98"/>
      <c r="L27" s="41"/>
    </row>
    <row r="28" spans="1:12" ht="18.75">
      <c r="A28" s="93">
        <v>18</v>
      </c>
      <c r="B28" s="105"/>
      <c r="C28" s="91" t="str">
        <f>'Accommodation FORM'!M12</f>
        <v>QAFQAZ Hotel</v>
      </c>
      <c r="D28" s="94"/>
      <c r="E28" s="95"/>
      <c r="F28" s="96"/>
      <c r="G28" s="99"/>
      <c r="H28" s="98"/>
      <c r="I28" s="96"/>
      <c r="J28" s="99"/>
      <c r="K28" s="98"/>
      <c r="L28" s="41"/>
    </row>
    <row r="29" spans="1:12" ht="18.75">
      <c r="A29" s="93">
        <v>19</v>
      </c>
      <c r="B29" s="105"/>
      <c r="C29" s="91" t="str">
        <f>'Accommodation FORM'!M12</f>
        <v>QAFQAZ Hotel</v>
      </c>
      <c r="D29" s="94"/>
      <c r="E29" s="95"/>
      <c r="F29" s="96"/>
      <c r="G29" s="97"/>
      <c r="H29" s="98"/>
      <c r="I29" s="96"/>
      <c r="J29" s="99"/>
      <c r="K29" s="98"/>
      <c r="L29" s="41"/>
    </row>
    <row r="30" spans="1:12" ht="18.75">
      <c r="A30" s="92">
        <v>20</v>
      </c>
      <c r="B30" s="105"/>
      <c r="C30" s="91" t="str">
        <f>'Accommodation FORM'!M12</f>
        <v>QAFQAZ Hotel</v>
      </c>
      <c r="D30" s="94"/>
      <c r="E30" s="95"/>
      <c r="F30" s="96"/>
      <c r="G30" s="99"/>
      <c r="H30" s="98"/>
      <c r="I30" s="96"/>
      <c r="J30" s="99"/>
      <c r="K30" s="98"/>
      <c r="L30" s="41"/>
    </row>
    <row r="31" spans="1:12" ht="18.75">
      <c r="A31" s="92">
        <v>21</v>
      </c>
      <c r="B31" s="105"/>
      <c r="C31" s="91" t="str">
        <f>'Accommodation FORM'!M12</f>
        <v>QAFQAZ Hotel</v>
      </c>
      <c r="D31" s="94"/>
      <c r="E31" s="95"/>
      <c r="F31" s="96"/>
      <c r="G31" s="99"/>
      <c r="H31" s="98"/>
      <c r="I31" s="96"/>
      <c r="J31" s="99"/>
      <c r="K31" s="98"/>
      <c r="L31" s="41"/>
    </row>
    <row r="32" spans="1:12" ht="18.75">
      <c r="A32" s="93">
        <v>22</v>
      </c>
      <c r="B32" s="105"/>
      <c r="C32" s="91" t="str">
        <f>'Accommodation FORM'!M12</f>
        <v>QAFQAZ Hotel</v>
      </c>
      <c r="D32" s="94"/>
      <c r="E32" s="95"/>
      <c r="F32" s="96"/>
      <c r="G32" s="99"/>
      <c r="H32" s="98"/>
      <c r="I32" s="96"/>
      <c r="J32" s="99"/>
      <c r="K32" s="98"/>
      <c r="L32" s="41"/>
    </row>
    <row r="33" spans="1:12" ht="18.75">
      <c r="A33" s="93">
        <v>23</v>
      </c>
      <c r="B33" s="105"/>
      <c r="C33" s="91" t="str">
        <f>'Accommodation FORM'!M12</f>
        <v>QAFQAZ Hotel</v>
      </c>
      <c r="D33" s="94"/>
      <c r="E33" s="95"/>
      <c r="F33" s="96"/>
      <c r="G33" s="99"/>
      <c r="H33" s="98"/>
      <c r="I33" s="96"/>
      <c r="J33" s="99"/>
      <c r="K33" s="98"/>
      <c r="L33" s="41"/>
    </row>
    <row r="34" spans="1:12" ht="18.75">
      <c r="A34" s="93">
        <v>24</v>
      </c>
      <c r="B34" s="105"/>
      <c r="C34" s="91" t="str">
        <f>'Accommodation FORM'!M12</f>
        <v>QAFQAZ Hotel</v>
      </c>
      <c r="D34" s="94"/>
      <c r="E34" s="95"/>
      <c r="F34" s="96"/>
      <c r="G34" s="99"/>
      <c r="H34" s="98"/>
      <c r="I34" s="96"/>
      <c r="J34" s="99"/>
      <c r="K34" s="98"/>
      <c r="L34" s="41"/>
    </row>
    <row r="35" spans="1:12" ht="18.75">
      <c r="A35" s="92">
        <v>25</v>
      </c>
      <c r="B35" s="105"/>
      <c r="C35" s="91" t="str">
        <f>'Accommodation FORM'!M12</f>
        <v>QAFQAZ Hotel</v>
      </c>
      <c r="D35" s="94"/>
      <c r="E35" s="95"/>
      <c r="F35" s="96"/>
      <c r="G35" s="99"/>
      <c r="H35" s="98"/>
      <c r="I35" s="96"/>
      <c r="J35" s="99"/>
      <c r="K35" s="98"/>
      <c r="L35" s="41"/>
    </row>
    <row r="36" spans="1:12" ht="18.75">
      <c r="A36" s="92">
        <v>26</v>
      </c>
      <c r="B36" s="105"/>
      <c r="C36" s="91" t="str">
        <f>'Accommodation FORM'!M12</f>
        <v>QAFQAZ Hotel</v>
      </c>
      <c r="D36" s="94"/>
      <c r="E36" s="95"/>
      <c r="F36" s="96"/>
      <c r="G36" s="99"/>
      <c r="H36" s="98"/>
      <c r="I36" s="96"/>
      <c r="J36" s="99"/>
      <c r="K36" s="98"/>
      <c r="L36" s="41"/>
    </row>
    <row r="37" spans="1:12" ht="18.75">
      <c r="A37" s="93">
        <v>27</v>
      </c>
      <c r="B37" s="105"/>
      <c r="C37" s="91" t="str">
        <f>'Accommodation FORM'!M12</f>
        <v>QAFQAZ Hotel</v>
      </c>
      <c r="D37" s="94"/>
      <c r="E37" s="95"/>
      <c r="F37" s="96"/>
      <c r="G37" s="99"/>
      <c r="H37" s="98"/>
      <c r="I37" s="96"/>
      <c r="J37" s="99"/>
      <c r="K37" s="98"/>
      <c r="L37" s="41"/>
    </row>
    <row r="38" spans="1:12" ht="18.75">
      <c r="A38" s="93">
        <v>28</v>
      </c>
      <c r="B38" s="105"/>
      <c r="C38" s="91" t="str">
        <f>'Accommodation FORM'!M12</f>
        <v>QAFQAZ Hotel</v>
      </c>
      <c r="D38" s="94"/>
      <c r="E38" s="95"/>
      <c r="F38" s="96"/>
      <c r="G38" s="99"/>
      <c r="H38" s="98"/>
      <c r="I38" s="96"/>
      <c r="J38" s="99"/>
      <c r="K38" s="98"/>
      <c r="L38" s="41"/>
    </row>
    <row r="39" spans="1:12" ht="18.75">
      <c r="A39" s="93">
        <v>29</v>
      </c>
      <c r="B39" s="105"/>
      <c r="C39" s="91" t="str">
        <f>'Accommodation FORM'!M12</f>
        <v>QAFQAZ Hotel</v>
      </c>
      <c r="D39" s="94"/>
      <c r="E39" s="95"/>
      <c r="F39" s="96"/>
      <c r="G39" s="97"/>
      <c r="H39" s="98"/>
      <c r="I39" s="96"/>
      <c r="J39" s="99"/>
      <c r="K39" s="98"/>
      <c r="L39" s="41"/>
    </row>
    <row r="40" spans="1:12" ht="18.75">
      <c r="A40" s="92">
        <v>30</v>
      </c>
      <c r="B40" s="105"/>
      <c r="C40" s="91" t="str">
        <f>'Accommodation FORM'!M12</f>
        <v>QAFQAZ Hotel</v>
      </c>
      <c r="D40" s="94"/>
      <c r="E40" s="95"/>
      <c r="F40" s="96"/>
      <c r="G40" s="99"/>
      <c r="H40" s="98"/>
      <c r="I40" s="96"/>
      <c r="J40" s="99"/>
      <c r="K40" s="98"/>
      <c r="L40" s="41"/>
    </row>
    <row r="41" spans="1:12" ht="18.75">
      <c r="A41" s="92">
        <v>31</v>
      </c>
      <c r="B41" s="105"/>
      <c r="C41" s="91" t="str">
        <f>'Accommodation FORM'!M12</f>
        <v>QAFQAZ Hotel</v>
      </c>
      <c r="D41" s="94"/>
      <c r="E41" s="95"/>
      <c r="F41" s="96"/>
      <c r="G41" s="99"/>
      <c r="H41" s="98"/>
      <c r="I41" s="96"/>
      <c r="J41" s="99"/>
      <c r="K41" s="98"/>
      <c r="L41" s="41"/>
    </row>
    <row r="42" spans="1:12" ht="18.75">
      <c r="A42" s="93">
        <v>32</v>
      </c>
      <c r="B42" s="105"/>
      <c r="C42" s="91" t="str">
        <f>'Accommodation FORM'!M12</f>
        <v>QAFQAZ Hotel</v>
      </c>
      <c r="D42" s="94"/>
      <c r="E42" s="95"/>
      <c r="F42" s="96"/>
      <c r="G42" s="99"/>
      <c r="H42" s="98"/>
      <c r="I42" s="96"/>
      <c r="J42" s="99"/>
      <c r="K42" s="98"/>
      <c r="L42" s="41"/>
    </row>
    <row r="43" spans="1:12" ht="18.75">
      <c r="A43" s="93">
        <v>33</v>
      </c>
      <c r="B43" s="105"/>
      <c r="C43" s="91" t="str">
        <f>'Accommodation FORM'!M12</f>
        <v>QAFQAZ Hotel</v>
      </c>
      <c r="D43" s="94"/>
      <c r="E43" s="95"/>
      <c r="F43" s="96"/>
      <c r="G43" s="99"/>
      <c r="H43" s="98"/>
      <c r="I43" s="96"/>
      <c r="J43" s="99"/>
      <c r="K43" s="98"/>
      <c r="L43" s="41"/>
    </row>
    <row r="44" spans="1:12" ht="18.75">
      <c r="A44" s="93">
        <v>34</v>
      </c>
      <c r="B44" s="105"/>
      <c r="C44" s="91" t="str">
        <f>'Accommodation FORM'!M12</f>
        <v>QAFQAZ Hotel</v>
      </c>
      <c r="D44" s="94"/>
      <c r="E44" s="95"/>
      <c r="F44" s="96"/>
      <c r="G44" s="99"/>
      <c r="H44" s="98"/>
      <c r="I44" s="96"/>
      <c r="J44" s="99"/>
      <c r="K44" s="98"/>
      <c r="L44" s="41"/>
    </row>
    <row r="45" spans="1:12" ht="18.75">
      <c r="A45" s="92">
        <v>35</v>
      </c>
      <c r="B45" s="105"/>
      <c r="C45" s="91" t="str">
        <f>'Accommodation FORM'!M12</f>
        <v>QAFQAZ Hotel</v>
      </c>
      <c r="D45" s="94"/>
      <c r="E45" s="95"/>
      <c r="F45" s="96"/>
      <c r="G45" s="99"/>
      <c r="H45" s="98"/>
      <c r="I45" s="96"/>
      <c r="J45" s="99"/>
      <c r="K45" s="98"/>
      <c r="L45" s="41"/>
    </row>
    <row r="46" spans="1:12" ht="18.75">
      <c r="A46" s="92">
        <v>36</v>
      </c>
      <c r="B46" s="105"/>
      <c r="C46" s="91" t="str">
        <f>'Accommodation FORM'!M12</f>
        <v>QAFQAZ Hotel</v>
      </c>
      <c r="D46" s="94"/>
      <c r="E46" s="95"/>
      <c r="F46" s="96"/>
      <c r="G46" s="97"/>
      <c r="H46" s="98"/>
      <c r="I46" s="96"/>
      <c r="J46" s="99"/>
      <c r="K46" s="98"/>
      <c r="L46" s="41"/>
    </row>
    <row r="47" spans="1:12" ht="18.75">
      <c r="A47" s="93">
        <v>37</v>
      </c>
      <c r="B47" s="105"/>
      <c r="C47" s="91" t="str">
        <f>'Accommodation FORM'!M12</f>
        <v>QAFQAZ Hotel</v>
      </c>
      <c r="D47" s="94"/>
      <c r="E47" s="95"/>
      <c r="F47" s="96"/>
      <c r="G47" s="99"/>
      <c r="H47" s="98"/>
      <c r="I47" s="96"/>
      <c r="J47" s="99"/>
      <c r="K47" s="98"/>
      <c r="L47" s="41"/>
    </row>
    <row r="48" spans="1:12" ht="18.75">
      <c r="A48" s="93">
        <v>38</v>
      </c>
      <c r="B48" s="105"/>
      <c r="C48" s="91" t="str">
        <f>'Accommodation FORM'!M12</f>
        <v>QAFQAZ Hotel</v>
      </c>
      <c r="D48" s="94"/>
      <c r="E48" s="95"/>
      <c r="F48" s="96"/>
      <c r="G48" s="99"/>
      <c r="H48" s="98"/>
      <c r="I48" s="96"/>
      <c r="J48" s="99"/>
      <c r="K48" s="98"/>
      <c r="L48" s="41"/>
    </row>
    <row r="49" spans="1:12" ht="18.75">
      <c r="A49" s="93">
        <v>39</v>
      </c>
      <c r="B49" s="105"/>
      <c r="C49" s="91" t="str">
        <f>'Accommodation FORM'!M12</f>
        <v>QAFQAZ Hotel</v>
      </c>
      <c r="D49" s="94"/>
      <c r="E49" s="95"/>
      <c r="F49" s="96"/>
      <c r="G49" s="99"/>
      <c r="H49" s="98"/>
      <c r="I49" s="96"/>
      <c r="J49" s="99"/>
      <c r="K49" s="98"/>
      <c r="L49" s="41"/>
    </row>
    <row r="50" spans="1:12" ht="18.75">
      <c r="A50" s="92">
        <v>40</v>
      </c>
      <c r="B50" s="105"/>
      <c r="C50" s="91" t="str">
        <f>'Accommodation FORM'!M12</f>
        <v>QAFQAZ Hotel</v>
      </c>
      <c r="D50" s="94"/>
      <c r="E50" s="95"/>
      <c r="F50" s="96"/>
      <c r="G50" s="99"/>
      <c r="H50" s="98"/>
      <c r="I50" s="96"/>
      <c r="J50" s="99"/>
      <c r="K50" s="98"/>
      <c r="L50" s="41"/>
    </row>
    <row r="51" spans="1:12" ht="18.75">
      <c r="A51" s="92">
        <v>41</v>
      </c>
      <c r="B51" s="105"/>
      <c r="C51" s="91" t="str">
        <f>'Accommodation FORM'!M12</f>
        <v>QAFQAZ Hotel</v>
      </c>
      <c r="D51" s="94"/>
      <c r="E51" s="95"/>
      <c r="F51" s="96"/>
      <c r="G51" s="99"/>
      <c r="H51" s="98"/>
      <c r="I51" s="96"/>
      <c r="J51" s="99"/>
      <c r="K51" s="98"/>
      <c r="L51" s="41"/>
    </row>
    <row r="52" spans="1:12" ht="18.75">
      <c r="A52" s="93">
        <v>42</v>
      </c>
      <c r="B52" s="105"/>
      <c r="C52" s="91" t="str">
        <f>'Accommodation FORM'!M12</f>
        <v>QAFQAZ Hotel</v>
      </c>
      <c r="D52" s="94"/>
      <c r="E52" s="95"/>
      <c r="F52" s="96"/>
      <c r="G52" s="99"/>
      <c r="H52" s="98"/>
      <c r="I52" s="96"/>
      <c r="J52" s="99"/>
      <c r="K52" s="98"/>
      <c r="L52" s="41"/>
    </row>
    <row r="53" spans="1:12" ht="18.75">
      <c r="A53" s="93">
        <v>43</v>
      </c>
      <c r="B53" s="105"/>
      <c r="C53" s="91" t="str">
        <f>'Accommodation FORM'!M12</f>
        <v>QAFQAZ Hotel</v>
      </c>
      <c r="D53" s="94"/>
      <c r="E53" s="95"/>
      <c r="F53" s="96"/>
      <c r="G53" s="99"/>
      <c r="H53" s="98"/>
      <c r="I53" s="96"/>
      <c r="J53" s="99"/>
      <c r="K53" s="98"/>
      <c r="L53" s="41"/>
    </row>
    <row r="54" spans="1:12" ht="18.75">
      <c r="A54" s="93">
        <v>44</v>
      </c>
      <c r="B54" s="105"/>
      <c r="C54" s="91" t="str">
        <f>'Accommodation FORM'!M12</f>
        <v>QAFQAZ Hotel</v>
      </c>
      <c r="D54" s="94"/>
      <c r="E54" s="95"/>
      <c r="F54" s="96"/>
      <c r="G54" s="99"/>
      <c r="H54" s="98"/>
      <c r="I54" s="96"/>
      <c r="J54" s="99"/>
      <c r="K54" s="98"/>
      <c r="L54" s="41"/>
    </row>
    <row r="55" spans="1:12" ht="18.75">
      <c r="A55" s="92">
        <v>45</v>
      </c>
      <c r="B55" s="105"/>
      <c r="C55" s="91" t="str">
        <f>'Accommodation FORM'!M12</f>
        <v>QAFQAZ Hotel</v>
      </c>
      <c r="D55" s="94"/>
      <c r="E55" s="95"/>
      <c r="F55" s="96"/>
      <c r="G55" s="99"/>
      <c r="H55" s="98"/>
      <c r="I55" s="96"/>
      <c r="J55" s="99"/>
      <c r="K55" s="98"/>
      <c r="L55" s="41"/>
    </row>
    <row r="56" spans="1:12" ht="18.75">
      <c r="A56" s="92">
        <v>46</v>
      </c>
      <c r="B56" s="105"/>
      <c r="C56" s="91" t="str">
        <f>'Accommodation FORM'!M12</f>
        <v>QAFQAZ Hotel</v>
      </c>
      <c r="D56" s="94"/>
      <c r="E56" s="95"/>
      <c r="F56" s="96"/>
      <c r="G56" s="99"/>
      <c r="H56" s="98"/>
      <c r="I56" s="96"/>
      <c r="J56" s="99"/>
      <c r="K56" s="98"/>
      <c r="L56" s="41"/>
    </row>
    <row r="57" spans="1:12" ht="18.75">
      <c r="A57" s="93">
        <v>47</v>
      </c>
      <c r="B57" s="105"/>
      <c r="C57" s="91" t="str">
        <f>'Accommodation FORM'!M12</f>
        <v>QAFQAZ Hotel</v>
      </c>
      <c r="D57" s="94"/>
      <c r="E57" s="95"/>
      <c r="F57" s="96"/>
      <c r="G57" s="99"/>
      <c r="H57" s="98"/>
      <c r="I57" s="96"/>
      <c r="J57" s="99"/>
      <c r="K57" s="98"/>
      <c r="L57" s="41"/>
    </row>
    <row r="58" spans="1:12" ht="18.75">
      <c r="A58" s="93">
        <v>48</v>
      </c>
      <c r="B58" s="105"/>
      <c r="C58" s="91" t="str">
        <f>'Accommodation FORM'!M12</f>
        <v>QAFQAZ Hotel</v>
      </c>
      <c r="D58" s="94"/>
      <c r="E58" s="95"/>
      <c r="F58" s="96"/>
      <c r="G58" s="97"/>
      <c r="H58" s="98"/>
      <c r="I58" s="96"/>
      <c r="J58" s="99"/>
      <c r="K58" s="98"/>
      <c r="L58" s="41"/>
    </row>
    <row r="59" spans="1:12" ht="18.75">
      <c r="A59" s="93">
        <v>49</v>
      </c>
      <c r="B59" s="105"/>
      <c r="C59" s="91" t="str">
        <f>'Accommodation FORM'!M12</f>
        <v>QAFQAZ Hotel</v>
      </c>
      <c r="D59" s="94"/>
      <c r="E59" s="95"/>
      <c r="F59" s="96"/>
      <c r="G59" s="99"/>
      <c r="H59" s="98"/>
      <c r="I59" s="96"/>
      <c r="J59" s="99"/>
      <c r="K59" s="98"/>
      <c r="L59" s="41"/>
    </row>
    <row r="60" spans="1:12" ht="18.75">
      <c r="A60" s="92">
        <v>50</v>
      </c>
      <c r="B60" s="105"/>
      <c r="C60" s="91" t="str">
        <f>'Accommodation FORM'!M12</f>
        <v>QAFQAZ Hotel</v>
      </c>
      <c r="D60" s="94"/>
      <c r="E60" s="95"/>
      <c r="F60" s="96"/>
      <c r="G60" s="99"/>
      <c r="H60" s="98"/>
      <c r="I60" s="96"/>
      <c r="J60" s="99"/>
      <c r="K60" s="98"/>
      <c r="L60" s="41"/>
    </row>
    <row r="61" spans="1:12" ht="18.75">
      <c r="A61" s="92">
        <v>51</v>
      </c>
      <c r="B61" s="105"/>
      <c r="C61" s="91" t="str">
        <f>'Accommodation FORM'!M12</f>
        <v>QAFQAZ Hotel</v>
      </c>
      <c r="D61" s="94"/>
      <c r="E61" s="95"/>
      <c r="F61" s="96"/>
      <c r="G61" s="99"/>
      <c r="H61" s="98"/>
      <c r="I61" s="96"/>
      <c r="J61" s="99"/>
      <c r="K61" s="98"/>
      <c r="L61" s="41"/>
    </row>
    <row r="62" spans="1:12" ht="18.75">
      <c r="A62" s="93">
        <v>52</v>
      </c>
      <c r="B62" s="105"/>
      <c r="C62" s="91" t="str">
        <f>'Accommodation FORM'!M12</f>
        <v>QAFQAZ Hotel</v>
      </c>
      <c r="D62" s="94"/>
      <c r="E62" s="95"/>
      <c r="F62" s="96"/>
      <c r="G62" s="99"/>
      <c r="H62" s="98"/>
      <c r="I62" s="96"/>
      <c r="J62" s="99"/>
      <c r="K62" s="98"/>
      <c r="L62" s="41"/>
    </row>
    <row r="63" spans="1:12" ht="18.75">
      <c r="A63" s="93">
        <v>53</v>
      </c>
      <c r="B63" s="105"/>
      <c r="C63" s="91" t="str">
        <f>'Accommodation FORM'!M12</f>
        <v>QAFQAZ Hotel</v>
      </c>
      <c r="D63" s="94"/>
      <c r="E63" s="95"/>
      <c r="F63" s="96"/>
      <c r="G63" s="99"/>
      <c r="H63" s="98"/>
      <c r="I63" s="96"/>
      <c r="J63" s="99"/>
      <c r="K63" s="98"/>
      <c r="L63" s="41"/>
    </row>
    <row r="64" spans="1:12" ht="18.75">
      <c r="A64" s="93">
        <v>54</v>
      </c>
      <c r="B64" s="105"/>
      <c r="C64" s="91" t="str">
        <f>'Accommodation FORM'!M12</f>
        <v>QAFQAZ Hotel</v>
      </c>
      <c r="D64" s="94"/>
      <c r="E64" s="95"/>
      <c r="F64" s="96"/>
      <c r="G64" s="99"/>
      <c r="H64" s="98"/>
      <c r="I64" s="96"/>
      <c r="J64" s="99"/>
      <c r="K64" s="98"/>
      <c r="L64" s="41"/>
    </row>
    <row r="65" spans="1:12" ht="18.75">
      <c r="A65" s="92">
        <v>55</v>
      </c>
      <c r="B65" s="105"/>
      <c r="C65" s="91" t="str">
        <f>'Accommodation FORM'!M12</f>
        <v>QAFQAZ Hotel</v>
      </c>
      <c r="D65" s="94"/>
      <c r="E65" s="95"/>
      <c r="F65" s="96"/>
      <c r="G65" s="99"/>
      <c r="H65" s="98"/>
      <c r="I65" s="96"/>
      <c r="J65" s="99"/>
      <c r="K65" s="98"/>
      <c r="L65" s="41"/>
    </row>
    <row r="66" spans="1:12" ht="18.75">
      <c r="A66" s="92">
        <v>56</v>
      </c>
      <c r="B66" s="105"/>
      <c r="C66" s="91" t="str">
        <f>'Accommodation FORM'!M12</f>
        <v>QAFQAZ Hotel</v>
      </c>
      <c r="D66" s="94"/>
      <c r="E66" s="95"/>
      <c r="F66" s="96"/>
      <c r="G66" s="99"/>
      <c r="H66" s="98"/>
      <c r="I66" s="96"/>
      <c r="J66" s="99"/>
      <c r="K66" s="98"/>
      <c r="L66" s="41"/>
    </row>
    <row r="67" spans="1:12" ht="18.75">
      <c r="A67" s="93">
        <v>57</v>
      </c>
      <c r="B67" s="105"/>
      <c r="C67" s="91" t="str">
        <f>'Accommodation FORM'!M12</f>
        <v>QAFQAZ Hotel</v>
      </c>
      <c r="D67" s="94"/>
      <c r="E67" s="95"/>
      <c r="F67" s="96"/>
      <c r="G67" s="99"/>
      <c r="H67" s="98"/>
      <c r="I67" s="96"/>
      <c r="J67" s="99"/>
      <c r="K67" s="98"/>
      <c r="L67" s="41"/>
    </row>
    <row r="68" spans="1:12" ht="18.75">
      <c r="A68" s="93">
        <v>58</v>
      </c>
      <c r="B68" s="105"/>
      <c r="C68" s="91" t="str">
        <f>'Accommodation FORM'!M12</f>
        <v>QAFQAZ Hotel</v>
      </c>
      <c r="D68" s="94"/>
      <c r="E68" s="95"/>
      <c r="F68" s="96"/>
      <c r="G68" s="99"/>
      <c r="H68" s="98"/>
      <c r="I68" s="96"/>
      <c r="J68" s="99"/>
      <c r="K68" s="98"/>
      <c r="L68" s="41"/>
    </row>
    <row r="69" spans="1:12" ht="18.75">
      <c r="A69" s="93">
        <v>59</v>
      </c>
      <c r="B69" s="105"/>
      <c r="C69" s="91" t="str">
        <f>'Accommodation FORM'!M12</f>
        <v>QAFQAZ Hotel</v>
      </c>
      <c r="D69" s="94"/>
      <c r="E69" s="95"/>
      <c r="F69" s="96"/>
      <c r="G69" s="97"/>
      <c r="H69" s="98"/>
      <c r="I69" s="96"/>
      <c r="J69" s="99"/>
      <c r="K69" s="98"/>
      <c r="L69" s="41"/>
    </row>
    <row r="70" spans="1:12" ht="18.75">
      <c r="A70" s="92">
        <v>60</v>
      </c>
      <c r="B70" s="105"/>
      <c r="C70" s="91" t="str">
        <f>'Accommodation FORM'!M12</f>
        <v>QAFQAZ Hotel</v>
      </c>
      <c r="D70" s="94"/>
      <c r="E70" s="95"/>
      <c r="F70" s="96"/>
      <c r="G70" s="99"/>
      <c r="H70" s="98"/>
      <c r="I70" s="96"/>
      <c r="J70" s="99"/>
      <c r="K70" s="98"/>
      <c r="L70" s="41"/>
    </row>
    <row r="71" spans="1:12" ht="18.75">
      <c r="A71" s="92">
        <v>61</v>
      </c>
      <c r="B71" s="105"/>
      <c r="C71" s="91" t="str">
        <f>'Accommodation FORM'!M12</f>
        <v>QAFQAZ Hotel</v>
      </c>
      <c r="D71" s="94"/>
      <c r="E71" s="95"/>
      <c r="F71" s="96"/>
      <c r="G71" s="99"/>
      <c r="H71" s="98"/>
      <c r="I71" s="96"/>
      <c r="J71" s="99"/>
      <c r="K71" s="98"/>
      <c r="L71" s="41"/>
    </row>
    <row r="72" spans="1:12" ht="18.75">
      <c r="A72" s="93">
        <v>62</v>
      </c>
      <c r="B72" s="105"/>
      <c r="C72" s="91" t="str">
        <f>'Accommodation FORM'!M12</f>
        <v>QAFQAZ Hotel</v>
      </c>
      <c r="D72" s="94"/>
      <c r="E72" s="95"/>
      <c r="F72" s="96"/>
      <c r="G72" s="99"/>
      <c r="H72" s="98"/>
      <c r="I72" s="96"/>
      <c r="J72" s="99"/>
      <c r="K72" s="98"/>
      <c r="L72" s="41"/>
    </row>
    <row r="73" spans="1:12" ht="18.75">
      <c r="A73" s="93">
        <v>63</v>
      </c>
      <c r="B73" s="105"/>
      <c r="C73" s="91" t="str">
        <f>'Accommodation FORM'!M12</f>
        <v>QAFQAZ Hotel</v>
      </c>
      <c r="D73" s="94"/>
      <c r="E73" s="95"/>
      <c r="F73" s="96"/>
      <c r="G73" s="99"/>
      <c r="H73" s="98"/>
      <c r="I73" s="96"/>
      <c r="J73" s="99"/>
      <c r="K73" s="98"/>
      <c r="L73" s="41"/>
    </row>
    <row r="74" spans="1:12" ht="18.75">
      <c r="A74" s="93">
        <v>64</v>
      </c>
      <c r="B74" s="105"/>
      <c r="C74" s="91" t="str">
        <f>'Accommodation FORM'!M12</f>
        <v>QAFQAZ Hotel</v>
      </c>
      <c r="D74" s="94"/>
      <c r="E74" s="95"/>
      <c r="F74" s="96"/>
      <c r="G74" s="99"/>
      <c r="H74" s="98"/>
      <c r="I74" s="96"/>
      <c r="J74" s="99"/>
      <c r="K74" s="98"/>
      <c r="L74" s="41"/>
    </row>
    <row r="75" spans="1:12" ht="18.75">
      <c r="A75" s="92">
        <v>65</v>
      </c>
      <c r="B75" s="105"/>
      <c r="C75" s="91" t="str">
        <f>'Accommodation FORM'!M12</f>
        <v>QAFQAZ Hotel</v>
      </c>
      <c r="D75" s="94"/>
      <c r="E75" s="95"/>
      <c r="F75" s="96"/>
      <c r="G75" s="99"/>
      <c r="H75" s="98"/>
      <c r="I75" s="96"/>
      <c r="J75" s="99"/>
      <c r="K75" s="98"/>
      <c r="L75" s="41"/>
    </row>
    <row r="76" spans="1:12" ht="18.75">
      <c r="A76" s="92">
        <v>66</v>
      </c>
      <c r="B76" s="105"/>
      <c r="C76" s="91" t="str">
        <f>'Accommodation FORM'!M12</f>
        <v>QAFQAZ Hotel</v>
      </c>
      <c r="D76" s="94"/>
      <c r="E76" s="95"/>
      <c r="F76" s="96"/>
      <c r="G76" s="99"/>
      <c r="H76" s="98"/>
      <c r="I76" s="96"/>
      <c r="J76" s="99"/>
      <c r="K76" s="98"/>
      <c r="L76" s="41"/>
    </row>
    <row r="77" spans="1:12" ht="18.75">
      <c r="A77" s="93">
        <v>67</v>
      </c>
      <c r="B77" s="105"/>
      <c r="C77" s="91" t="str">
        <f>'Accommodation FORM'!M12</f>
        <v>QAFQAZ Hotel</v>
      </c>
      <c r="D77" s="94"/>
      <c r="E77" s="95"/>
      <c r="F77" s="96"/>
      <c r="G77" s="99"/>
      <c r="H77" s="98"/>
      <c r="I77" s="96"/>
      <c r="J77" s="99"/>
      <c r="K77" s="98"/>
      <c r="L77" s="41"/>
    </row>
    <row r="78" spans="1:12" ht="18.75">
      <c r="A78" s="93">
        <v>68</v>
      </c>
      <c r="B78" s="105"/>
      <c r="C78" s="91" t="str">
        <f>'Accommodation FORM'!M12</f>
        <v>QAFQAZ Hotel</v>
      </c>
      <c r="D78" s="94"/>
      <c r="E78" s="95"/>
      <c r="F78" s="96"/>
      <c r="G78" s="99"/>
      <c r="H78" s="98"/>
      <c r="I78" s="96"/>
      <c r="J78" s="99"/>
      <c r="K78" s="98"/>
      <c r="L78" s="41"/>
    </row>
    <row r="79" spans="1:12" ht="18.75">
      <c r="A79" s="93">
        <v>69</v>
      </c>
      <c r="B79" s="105"/>
      <c r="C79" s="91" t="str">
        <f>'Accommodation FORM'!M12</f>
        <v>QAFQAZ Hotel</v>
      </c>
      <c r="D79" s="94"/>
      <c r="E79" s="95"/>
      <c r="F79" s="96"/>
      <c r="G79" s="99"/>
      <c r="H79" s="98"/>
      <c r="I79" s="96"/>
      <c r="J79" s="99"/>
      <c r="K79" s="98"/>
      <c r="L79" s="41"/>
    </row>
    <row r="80" spans="1:12" ht="18.75">
      <c r="A80" s="92">
        <v>70</v>
      </c>
      <c r="B80" s="105"/>
      <c r="C80" s="91" t="str">
        <f>'Accommodation FORM'!M12</f>
        <v>QAFQAZ Hotel</v>
      </c>
      <c r="D80" s="94"/>
      <c r="E80" s="95"/>
      <c r="F80" s="96"/>
      <c r="G80" s="99"/>
      <c r="H80" s="98"/>
      <c r="I80" s="96"/>
      <c r="J80" s="99"/>
      <c r="K80" s="98"/>
      <c r="L80" s="41"/>
    </row>
    <row r="84" spans="1:2" s="27" customFormat="1" ht="18" customHeight="1">
      <c r="A84" s="22"/>
      <c r="B84" s="106"/>
    </row>
    <row r="85" spans="1:2" s="27" customFormat="1" ht="21" customHeight="1">
      <c r="A85" s="22"/>
      <c r="B85" s="106"/>
    </row>
    <row r="86" spans="1:2" s="27" customFormat="1" ht="21" customHeight="1">
      <c r="A86" s="22"/>
      <c r="B86" s="106"/>
    </row>
    <row r="87" spans="1:2" s="27" customFormat="1" ht="21" customHeight="1">
      <c r="A87" s="22"/>
      <c r="B87" s="106"/>
    </row>
    <row r="88" spans="1:2" s="27" customFormat="1" ht="21" customHeight="1">
      <c r="A88" s="22"/>
      <c r="B88" s="106"/>
    </row>
    <row r="89" spans="1:2" s="27" customFormat="1" ht="21" customHeight="1">
      <c r="A89" s="22"/>
      <c r="B89" s="106"/>
    </row>
    <row r="90" spans="1:2" s="27" customFormat="1" ht="21" customHeight="1">
      <c r="A90" s="22"/>
      <c r="B90" s="106"/>
    </row>
    <row r="91" spans="1:2" s="27" customFormat="1" ht="21" customHeight="1">
      <c r="A91" s="22"/>
      <c r="B91" s="106"/>
    </row>
    <row r="92" spans="1:2" s="27" customFormat="1" ht="21" customHeight="1">
      <c r="A92" s="22"/>
      <c r="B92" s="106"/>
    </row>
    <row r="93" spans="1:2" s="27" customFormat="1" ht="21" customHeight="1">
      <c r="A93" s="22"/>
      <c r="B93" s="106"/>
    </row>
    <row r="94" spans="1:2" s="27" customFormat="1" ht="21" customHeight="1">
      <c r="A94" s="22"/>
      <c r="B94" s="106"/>
    </row>
    <row r="95" spans="1:2" s="27" customFormat="1" ht="21" customHeight="1">
      <c r="A95" s="22"/>
      <c r="B95" s="106"/>
    </row>
    <row r="96" spans="1:2" s="27" customFormat="1" ht="21" customHeight="1">
      <c r="A96" s="22"/>
      <c r="B96" s="106"/>
    </row>
    <row r="97" spans="1:2" s="27" customFormat="1" ht="21" customHeight="1">
      <c r="A97" s="22"/>
      <c r="B97" s="106"/>
    </row>
    <row r="98" spans="1:2" s="27" customFormat="1" ht="21" customHeight="1">
      <c r="A98" s="22"/>
      <c r="B98" s="106"/>
    </row>
    <row r="99" spans="1:2" s="27" customFormat="1" ht="21" customHeight="1">
      <c r="A99" s="22"/>
      <c r="B99" s="106"/>
    </row>
    <row r="100" spans="1:2" s="27" customFormat="1" ht="21" customHeight="1">
      <c r="A100" s="22"/>
      <c r="B100" s="106"/>
    </row>
  </sheetData>
  <sheetProtection password="CCFB" sheet="1" objects="1" scenarios="1" selectLockedCells="1"/>
  <mergeCells count="13">
    <mergeCell ref="B1:K1"/>
    <mergeCell ref="E9:E10"/>
    <mergeCell ref="A8:K8"/>
    <mergeCell ref="B9:B10"/>
    <mergeCell ref="B2:K2"/>
    <mergeCell ref="C9:C10"/>
    <mergeCell ref="D9:D10"/>
    <mergeCell ref="C4:K4"/>
    <mergeCell ref="C6:K6"/>
    <mergeCell ref="A9:A10"/>
    <mergeCell ref="F9:H9"/>
    <mergeCell ref="I9:K9"/>
    <mergeCell ref="L9:L10"/>
  </mergeCells>
  <dataValidations count="3">
    <dataValidation type="list" allowBlank="1" showInputMessage="1" showErrorMessage="1" sqref="D11:D80">
      <formula1>"Single,Twin"</formula1>
    </dataValidation>
    <dataValidation type="list" allowBlank="1" showInputMessage="1" showErrorMessage="1" sqref="F11:F80">
      <formula1>$M$1:$M$15</formula1>
    </dataValidation>
    <dataValidation type="list" allowBlank="1" showInputMessage="1" showErrorMessage="1" sqref="I11:I80">
      <formula1>$N$1:$N$16</formula1>
    </dataValidation>
  </dataValidations>
  <printOptions horizontalCentered="1"/>
  <pageMargins left="0" right="0" top="0" bottom="0" header="0" footer="0"/>
  <pageSetup horizontalDpi="600" verticalDpi="600" orientation="landscape" paperSize="9" scale="70" r:id="rId2"/>
  <ignoredErrors>
    <ignoredError sqref="C22:C80 C16:C21 C12 C11 C13:C1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46"/>
  <sheetViews>
    <sheetView tabSelected="1" zoomScale="85" zoomScaleNormal="85" zoomScalePageLayoutView="0" workbookViewId="0" topLeftCell="A1">
      <selection activeCell="J9" sqref="J9:J12"/>
    </sheetView>
  </sheetViews>
  <sheetFormatPr defaultColWidth="9.00390625" defaultRowHeight="12.75"/>
  <cols>
    <col min="1" max="1" width="3.75390625" style="16" customWidth="1"/>
    <col min="2" max="2" width="20.00390625" style="21" customWidth="1"/>
    <col min="3" max="3" width="15.125" style="44" customWidth="1"/>
    <col min="4" max="4" width="12.25390625" style="21" customWidth="1"/>
    <col min="5" max="5" width="15.00390625" style="44" customWidth="1"/>
    <col min="6" max="6" width="12.875" style="21" customWidth="1"/>
    <col min="7" max="7" width="14.625" style="21" customWidth="1"/>
    <col min="8" max="8" width="14.00390625" style="21" customWidth="1"/>
    <col min="9" max="9" width="14.25390625" style="21" customWidth="1"/>
    <col min="10" max="10" width="17.75390625" style="21" customWidth="1"/>
    <col min="11" max="11" width="19.875" style="21" customWidth="1"/>
    <col min="12" max="12" width="9.125" style="21" customWidth="1"/>
    <col min="13" max="13" width="8.00390625" style="21" hidden="1" customWidth="1"/>
    <col min="14" max="15" width="10.25390625" style="69" hidden="1" customWidth="1"/>
    <col min="16" max="17" width="3.125" style="69" hidden="1" customWidth="1"/>
    <col min="18" max="16384" width="9.125" style="21" customWidth="1"/>
  </cols>
  <sheetData>
    <row r="1" spans="2:17" ht="22.5">
      <c r="B1" s="118" t="s">
        <v>55</v>
      </c>
      <c r="C1" s="118"/>
      <c r="D1" s="118"/>
      <c r="E1" s="118"/>
      <c r="F1" s="118"/>
      <c r="G1" s="118"/>
      <c r="H1" s="118"/>
      <c r="I1" s="118"/>
      <c r="J1" s="118"/>
      <c r="K1" s="118"/>
      <c r="N1" s="68">
        <f>DATE(2019,5,1)</f>
        <v>43586</v>
      </c>
      <c r="O1" s="68">
        <f>DATE(2019,5,5)</f>
        <v>43590</v>
      </c>
      <c r="P1" s="69">
        <v>1</v>
      </c>
      <c r="Q1" s="69">
        <v>2</v>
      </c>
    </row>
    <row r="2" spans="2:17" ht="22.5">
      <c r="B2" s="118" t="s">
        <v>56</v>
      </c>
      <c r="C2" s="118"/>
      <c r="D2" s="118"/>
      <c r="E2" s="118"/>
      <c r="F2" s="118"/>
      <c r="G2" s="118"/>
      <c r="H2" s="118"/>
      <c r="I2" s="118"/>
      <c r="J2" s="118"/>
      <c r="K2" s="118"/>
      <c r="N2" s="68">
        <v>43587</v>
      </c>
      <c r="O2" s="68">
        <v>43591</v>
      </c>
      <c r="P2" s="69">
        <v>2</v>
      </c>
      <c r="Q2" s="69">
        <v>4</v>
      </c>
    </row>
    <row r="3" spans="2:17" ht="18.75">
      <c r="B3" s="18"/>
      <c r="E3" s="48"/>
      <c r="F3" s="18"/>
      <c r="G3" s="18"/>
      <c r="H3" s="18"/>
      <c r="I3" s="18"/>
      <c r="M3" s="46"/>
      <c r="N3" s="68">
        <v>43588</v>
      </c>
      <c r="O3" s="68">
        <v>43592</v>
      </c>
      <c r="P3" s="69">
        <v>3</v>
      </c>
      <c r="Q3" s="69">
        <v>6</v>
      </c>
    </row>
    <row r="4" spans="2:17" ht="18.75">
      <c r="B4" s="19"/>
      <c r="E4" s="136" t="s">
        <v>42</v>
      </c>
      <c r="F4" s="136"/>
      <c r="G4" s="136"/>
      <c r="H4" s="136"/>
      <c r="I4" s="136"/>
      <c r="N4" s="68">
        <v>43589</v>
      </c>
      <c r="O4" s="68">
        <v>43593</v>
      </c>
      <c r="P4" s="69">
        <v>4</v>
      </c>
      <c r="Q4" s="69">
        <v>8</v>
      </c>
    </row>
    <row r="5" spans="2:17" ht="18">
      <c r="B5" s="20"/>
      <c r="E5" s="49"/>
      <c r="F5" s="20"/>
      <c r="G5" s="20"/>
      <c r="H5" s="20"/>
      <c r="I5" s="20"/>
      <c r="N5" s="68">
        <v>43590</v>
      </c>
      <c r="O5" s="68">
        <v>43594</v>
      </c>
      <c r="P5" s="69">
        <v>5</v>
      </c>
      <c r="Q5" s="69">
        <v>10</v>
      </c>
    </row>
    <row r="6" spans="2:17" ht="21">
      <c r="B6" s="42"/>
      <c r="D6" s="43" t="s">
        <v>43</v>
      </c>
      <c r="E6" s="135">
        <f>'Traveling detalis'!C6</f>
        <v>0</v>
      </c>
      <c r="F6" s="135"/>
      <c r="G6" s="135"/>
      <c r="H6" s="135"/>
      <c r="I6" s="135"/>
      <c r="J6" s="135"/>
      <c r="K6" s="135"/>
      <c r="N6" s="68">
        <v>43591</v>
      </c>
      <c r="O6" s="68">
        <v>43595</v>
      </c>
      <c r="P6" s="69">
        <v>6</v>
      </c>
      <c r="Q6" s="69">
        <v>12</v>
      </c>
    </row>
    <row r="7" spans="2:17" ht="18">
      <c r="B7" s="17"/>
      <c r="E7" s="50"/>
      <c r="F7" s="17"/>
      <c r="G7" s="17"/>
      <c r="H7" s="17"/>
      <c r="I7" s="17"/>
      <c r="J7" s="17"/>
      <c r="K7" s="17"/>
      <c r="N7" s="68">
        <v>43592</v>
      </c>
      <c r="O7" s="68">
        <v>43596</v>
      </c>
      <c r="P7" s="69">
        <v>7</v>
      </c>
      <c r="Q7" s="69">
        <v>14</v>
      </c>
    </row>
    <row r="8" spans="14:17" ht="18.75" thickBot="1">
      <c r="N8" s="68">
        <v>43593</v>
      </c>
      <c r="O8" s="68">
        <v>43597</v>
      </c>
      <c r="P8" s="69">
        <v>8</v>
      </c>
      <c r="Q8" s="69">
        <v>16</v>
      </c>
    </row>
    <row r="9" spans="1:17" s="27" customFormat="1" ht="23.25" customHeight="1">
      <c r="A9" s="22"/>
      <c r="B9" s="140" t="s">
        <v>34</v>
      </c>
      <c r="C9" s="141"/>
      <c r="D9" s="141"/>
      <c r="E9" s="141"/>
      <c r="F9" s="141"/>
      <c r="G9" s="141"/>
      <c r="H9" s="141"/>
      <c r="I9" s="141"/>
      <c r="J9" s="109" t="s">
        <v>57</v>
      </c>
      <c r="K9" s="137" t="s">
        <v>33</v>
      </c>
      <c r="N9" s="68">
        <v>43594</v>
      </c>
      <c r="O9" s="68">
        <v>43598</v>
      </c>
      <c r="P9" s="69">
        <v>9</v>
      </c>
      <c r="Q9" s="69">
        <v>18</v>
      </c>
    </row>
    <row r="10" spans="1:17" s="27" customFormat="1" ht="23.25" customHeight="1">
      <c r="A10" s="22"/>
      <c r="B10" s="142" t="str">
        <f>IF(J9="Qafqaz-Half board","Qafqaz Baku City Hotel &amp; Residence",IF(J9="Qafqaz-Bed &amp; Breakfast","Qafqaz Baku City Hotel &amp; Residence",IF(J9="RİCH-Half board","RİCH HOTEL",IF(J9="RİCH-Bed &amp; Breakfast","RİCH HOTEL",IF(J9="Modern-Half board","MODERN HOTEL",IF(J9="Modern-Bed &amp; Breakfast","MODERN HOTEL"))))))</f>
        <v>Qafqaz Baku City Hotel &amp; Residence</v>
      </c>
      <c r="C10" s="143"/>
      <c r="D10" s="143"/>
      <c r="E10" s="143"/>
      <c r="F10" s="143"/>
      <c r="G10" s="143"/>
      <c r="H10" s="143"/>
      <c r="I10" s="143"/>
      <c r="J10" s="110"/>
      <c r="K10" s="138"/>
      <c r="N10" s="68">
        <v>43595</v>
      </c>
      <c r="O10" s="68">
        <v>43599</v>
      </c>
      <c r="P10" s="69">
        <v>10</v>
      </c>
      <c r="Q10" s="69">
        <v>20</v>
      </c>
    </row>
    <row r="11" spans="1:17" s="27" customFormat="1" ht="21.75">
      <c r="A11" s="22"/>
      <c r="B11" s="144" t="str">
        <f>IF(B10="Qafqaz Baku City Hotel &amp; Residence","Category - A",IF(B10="Qafqaz Baku City Hotel &amp; Residence","Category - A",IF(B10="RİCH HOTEL","Category - B",IF(B10="RİCH HOTEL","Category - B",IF(B10="MODERN HOTEL","Category - C",IF(B10="MODERN HOTEL","Category - C"))))))</f>
        <v>Category - A</v>
      </c>
      <c r="C11" s="145"/>
      <c r="D11" s="145"/>
      <c r="E11" s="145"/>
      <c r="F11" s="145"/>
      <c r="G11" s="145"/>
      <c r="H11" s="145"/>
      <c r="I11" s="145"/>
      <c r="J11" s="110"/>
      <c r="K11" s="138"/>
      <c r="N11" s="68">
        <v>43596</v>
      </c>
      <c r="O11" s="68">
        <v>43600</v>
      </c>
      <c r="P11" s="69">
        <v>11</v>
      </c>
      <c r="Q11" s="69"/>
    </row>
    <row r="12" spans="1:16" s="32" customFormat="1" ht="60" customHeight="1" thickBot="1">
      <c r="A12" s="23"/>
      <c r="B12" s="70" t="s">
        <v>29</v>
      </c>
      <c r="C12" s="132" t="s">
        <v>0</v>
      </c>
      <c r="D12" s="132"/>
      <c r="E12" s="132" t="s">
        <v>1</v>
      </c>
      <c r="F12" s="132"/>
      <c r="G12" s="71" t="s">
        <v>2</v>
      </c>
      <c r="H12" s="71" t="s">
        <v>4</v>
      </c>
      <c r="I12" s="71" t="s">
        <v>3</v>
      </c>
      <c r="J12" s="111"/>
      <c r="K12" s="139"/>
      <c r="M12" s="47" t="str">
        <f>IF(B10="Qafqaz Baku City Hotel &amp; Residence","QAFQAZ Hotel",IF(B10="Qafqaz Baku City Hotel &amp; Residence","QAFQAZ Hotel",IF(B10="RİCH HOTEL","RİCH Hotel",IF(B10="RİCH HOTEL","RİCH Hotel",IF(B10="MODERN HOTEL","MODERN Hotel",IF(B10="MODERN HOTEL","MODERN Hotel"))))))</f>
        <v>QAFQAZ Hotel</v>
      </c>
      <c r="N12" s="68">
        <v>43597</v>
      </c>
      <c r="O12" s="68">
        <v>43601</v>
      </c>
      <c r="P12" s="69">
        <v>12</v>
      </c>
    </row>
    <row r="13" spans="1:16" s="32" customFormat="1" ht="18">
      <c r="A13" s="23"/>
      <c r="B13" s="51" t="s">
        <v>6</v>
      </c>
      <c r="C13" s="75"/>
      <c r="D13" s="52"/>
      <c r="E13" s="75"/>
      <c r="F13" s="67"/>
      <c r="G13" s="81">
        <f aca="true" t="shared" si="0" ref="G13:G24">H13/1</f>
        <v>0</v>
      </c>
      <c r="H13" s="78"/>
      <c r="I13" s="81">
        <f aca="true" t="shared" si="1" ref="I13:I36">DAYS360(C13,E13)</f>
        <v>0</v>
      </c>
      <c r="J13" s="82">
        <f>IF(J9="Qafqaz-Half board",200)+IF(J9="Qafqaz-Bed &amp; Breakfast",180)+IF(J9="RİCH-Half board",170)+IF(J9="RİCH-Bed &amp; Breakfast",150)+IF(J9="Modern-Half board",150)+IF(J9="Modern-Bed &amp; Breakfast",130)</f>
        <v>200</v>
      </c>
      <c r="K13" s="83">
        <f aca="true" t="shared" si="2" ref="K13:K19">H13*I13*J13</f>
        <v>0</v>
      </c>
      <c r="N13" s="68">
        <v>43598</v>
      </c>
      <c r="O13" s="68">
        <v>43602</v>
      </c>
      <c r="P13" s="69">
        <v>13</v>
      </c>
    </row>
    <row r="14" spans="1:16" s="27" customFormat="1" ht="18">
      <c r="A14" s="22"/>
      <c r="B14" s="24" t="s">
        <v>6</v>
      </c>
      <c r="C14" s="76"/>
      <c r="D14" s="25"/>
      <c r="E14" s="76"/>
      <c r="F14" s="25"/>
      <c r="G14" s="84">
        <f t="shared" si="0"/>
        <v>0</v>
      </c>
      <c r="H14" s="79"/>
      <c r="I14" s="84">
        <f>DAYS360(C14,E14)</f>
        <v>0</v>
      </c>
      <c r="J14" s="85">
        <f>IF(J9="Qafqaz-Half board",200)+IF(J9="Qafqaz-Bed &amp; Breakfast",180)+IF(J9="RİCH-Half board",170)+IF(J9="RİCH-Bed &amp; Breakfast",150)+IF(J9="Modern-Half board",150)+IF(J9="Modern-Bed &amp; Breakfast",130)</f>
        <v>200</v>
      </c>
      <c r="K14" s="86">
        <f t="shared" si="2"/>
        <v>0</v>
      </c>
      <c r="N14" s="68">
        <v>43599</v>
      </c>
      <c r="O14" s="68">
        <v>43603</v>
      </c>
      <c r="P14" s="69">
        <v>14</v>
      </c>
    </row>
    <row r="15" spans="1:16" s="27" customFormat="1" ht="18">
      <c r="A15" s="22"/>
      <c r="B15" s="24" t="s">
        <v>6</v>
      </c>
      <c r="C15" s="76"/>
      <c r="D15" s="25"/>
      <c r="E15" s="76"/>
      <c r="F15" s="25"/>
      <c r="G15" s="84">
        <f t="shared" si="0"/>
        <v>0</v>
      </c>
      <c r="H15" s="79"/>
      <c r="I15" s="84">
        <f t="shared" si="1"/>
        <v>0</v>
      </c>
      <c r="J15" s="85">
        <f>IF(J9="Qafqaz-Half board",200)+IF(J9="Qafqaz-Bed &amp; Breakfast",180)+IF(J9="RİCH-Half board",170)+IF(J9="RİCH-Bed &amp; Breakfast",150)+IF(J9="Modern-Half board",150)+IF(J9="Modern-Bed &amp; Breakfast",130)</f>
        <v>200</v>
      </c>
      <c r="K15" s="86">
        <f t="shared" si="2"/>
        <v>0</v>
      </c>
      <c r="N15" s="68">
        <v>43600</v>
      </c>
      <c r="O15" s="68">
        <v>43604</v>
      </c>
      <c r="P15" s="69">
        <v>15</v>
      </c>
    </row>
    <row r="16" spans="1:16" s="27" customFormat="1" ht="18">
      <c r="A16" s="22"/>
      <c r="B16" s="24" t="s">
        <v>6</v>
      </c>
      <c r="C16" s="76"/>
      <c r="D16" s="25"/>
      <c r="E16" s="76"/>
      <c r="F16" s="25"/>
      <c r="G16" s="84">
        <f t="shared" si="0"/>
        <v>0</v>
      </c>
      <c r="H16" s="79"/>
      <c r="I16" s="84">
        <f t="shared" si="1"/>
        <v>0</v>
      </c>
      <c r="J16" s="85">
        <f>IF(J9="Qafqaz-Half board",200)+IF(J9="Qafqaz-Bed &amp; Breakfast",180)+IF(J9="RİCH-Half board",170)+IF(J9="RİCH-Bed &amp; Breakfast",150)+IF(J9="Modern-Half board",150)+IF(J9="Modern-Bed &amp; Breakfast",130)</f>
        <v>200</v>
      </c>
      <c r="K16" s="86">
        <f t="shared" si="2"/>
        <v>0</v>
      </c>
      <c r="N16" s="68"/>
      <c r="O16" s="68">
        <v>43605</v>
      </c>
      <c r="P16" s="69">
        <v>16</v>
      </c>
    </row>
    <row r="17" spans="1:16" s="27" customFormat="1" ht="18">
      <c r="A17" s="22"/>
      <c r="B17" s="24" t="s">
        <v>6</v>
      </c>
      <c r="C17" s="76"/>
      <c r="D17" s="25"/>
      <c r="E17" s="76"/>
      <c r="F17" s="25"/>
      <c r="G17" s="84">
        <f t="shared" si="0"/>
        <v>0</v>
      </c>
      <c r="H17" s="79"/>
      <c r="I17" s="84">
        <f t="shared" si="1"/>
        <v>0</v>
      </c>
      <c r="J17" s="85">
        <f>IF(J9="Qafqaz-Half board",200)+IF(J9="Qafqaz-Bed &amp; Breakfast",180)+IF(J9="RİCH-Half board",170)+IF(J9="RİCH-Bed &amp; Breakfast",150)+IF(J9="Modern-Half board",150)+IF(J9="Modern-Bed &amp; Breakfast",130)</f>
        <v>200</v>
      </c>
      <c r="K17" s="86">
        <f t="shared" si="2"/>
        <v>0</v>
      </c>
      <c r="N17" s="68"/>
      <c r="O17" s="68"/>
      <c r="P17" s="69">
        <v>17</v>
      </c>
    </row>
    <row r="18" spans="1:16" s="27" customFormat="1" ht="18">
      <c r="A18" s="22"/>
      <c r="B18" s="24" t="s">
        <v>6</v>
      </c>
      <c r="C18" s="76"/>
      <c r="D18" s="25"/>
      <c r="E18" s="76"/>
      <c r="F18" s="25"/>
      <c r="G18" s="84">
        <f t="shared" si="0"/>
        <v>0</v>
      </c>
      <c r="H18" s="79"/>
      <c r="I18" s="84">
        <f t="shared" si="1"/>
        <v>0</v>
      </c>
      <c r="J18" s="85">
        <f>IF(J9="Qafqaz-Half board",200)+IF(J9="Qafqaz-Bed &amp; Breakfast",180)+IF(J9="RİCH-Half board",170)+IF(J9="RİCH-Bed &amp; Breakfast",150)+IF(J9="Modern-Half board",150)+IF(J9="Modern-Bed &amp; Breakfast",130)</f>
        <v>200</v>
      </c>
      <c r="K18" s="86">
        <f t="shared" si="2"/>
        <v>0</v>
      </c>
      <c r="N18" s="68"/>
      <c r="O18" s="68"/>
      <c r="P18" s="69">
        <v>18</v>
      </c>
    </row>
    <row r="19" spans="1:16" s="27" customFormat="1" ht="18">
      <c r="A19" s="22"/>
      <c r="B19" s="24" t="s">
        <v>6</v>
      </c>
      <c r="C19" s="76"/>
      <c r="D19" s="25"/>
      <c r="E19" s="76"/>
      <c r="F19" s="25"/>
      <c r="G19" s="84">
        <f t="shared" si="0"/>
        <v>0</v>
      </c>
      <c r="H19" s="79"/>
      <c r="I19" s="84">
        <f t="shared" si="1"/>
        <v>0</v>
      </c>
      <c r="J19" s="85">
        <f>IF(J9="Qafqaz-Half board",200)+IF(J9="Qafqaz-Bed &amp; Breakfast",180)+IF(J9="RİCH-Half board",170)+IF(J9="RİCH-Bed &amp; Breakfast",150)+IF(J9="Modern-Half board",150)+IF(J9="Modern-Bed &amp; Breakfast",130)</f>
        <v>200</v>
      </c>
      <c r="K19" s="86">
        <f t="shared" si="2"/>
        <v>0</v>
      </c>
      <c r="N19" s="68"/>
      <c r="P19" s="69">
        <v>19</v>
      </c>
    </row>
    <row r="20" spans="1:16" s="27" customFormat="1" ht="18">
      <c r="A20" s="22"/>
      <c r="B20" s="24" t="s">
        <v>6</v>
      </c>
      <c r="C20" s="76"/>
      <c r="D20" s="25"/>
      <c r="E20" s="76"/>
      <c r="F20" s="25"/>
      <c r="G20" s="84">
        <f t="shared" si="0"/>
        <v>0</v>
      </c>
      <c r="H20" s="79"/>
      <c r="I20" s="84">
        <f t="shared" si="1"/>
        <v>0</v>
      </c>
      <c r="J20" s="85">
        <f>IF(J9="Qafqaz-Half board",200)+IF(J9="Qafqaz-Bed &amp; Breakfast",180)+IF(J9="RİCH-Half board",170)+IF(J9="RİCH-Bed &amp; Breakfast",150)+IF(J9="Modern-Half board",150)+IF(J9="Modern-Bed &amp; Breakfast",130)</f>
        <v>200</v>
      </c>
      <c r="K20" s="86">
        <f aca="true" t="shared" si="3" ref="K20:K29">H20*I20*J20</f>
        <v>0</v>
      </c>
      <c r="N20" s="68"/>
      <c r="P20" s="69">
        <v>20</v>
      </c>
    </row>
    <row r="21" spans="1:14" s="27" customFormat="1" ht="18">
      <c r="A21" s="22"/>
      <c r="B21" s="24" t="s">
        <v>6</v>
      </c>
      <c r="C21" s="76"/>
      <c r="D21" s="25"/>
      <c r="E21" s="76"/>
      <c r="F21" s="25"/>
      <c r="G21" s="84">
        <f t="shared" si="0"/>
        <v>0</v>
      </c>
      <c r="H21" s="79"/>
      <c r="I21" s="84">
        <f t="shared" si="1"/>
        <v>0</v>
      </c>
      <c r="J21" s="85">
        <f>IF(J9="Qafqaz-Half board",200)+IF(J9="Qafqaz-Bed &amp; Breakfast",180)+IF(J9="RİCH-Half board",170)+IF(J9="RİCH-Bed &amp; Breakfast",150)+IF(J9="Modern-Half board",150)+IF(J9="Modern-Bed &amp; Breakfast",130)</f>
        <v>200</v>
      </c>
      <c r="K21" s="86">
        <f t="shared" si="3"/>
        <v>0</v>
      </c>
      <c r="N21" s="68"/>
    </row>
    <row r="22" spans="1:11" s="27" customFormat="1" ht="18">
      <c r="A22" s="22"/>
      <c r="B22" s="24" t="s">
        <v>6</v>
      </c>
      <c r="C22" s="76"/>
      <c r="D22" s="25"/>
      <c r="E22" s="76"/>
      <c r="F22" s="25"/>
      <c r="G22" s="84">
        <f t="shared" si="0"/>
        <v>0</v>
      </c>
      <c r="H22" s="79"/>
      <c r="I22" s="84">
        <f t="shared" si="1"/>
        <v>0</v>
      </c>
      <c r="J22" s="85">
        <f>IF(J9="Qafqaz-Half board",200)+IF(J9="Qafqaz-Bed &amp; Breakfast",180)+IF(J9="RİCH-Half board",170)+IF(J9="RİCH-Bed &amp; Breakfast",150)+IF(J9="Modern-Half board",150)+IF(J9="Modern-Bed &amp; Breakfast",130)</f>
        <v>200</v>
      </c>
      <c r="K22" s="86">
        <f t="shared" si="3"/>
        <v>0</v>
      </c>
    </row>
    <row r="23" spans="1:11" s="27" customFormat="1" ht="18">
      <c r="A23" s="22"/>
      <c r="B23" s="24" t="s">
        <v>6</v>
      </c>
      <c r="C23" s="76"/>
      <c r="D23" s="25"/>
      <c r="E23" s="76"/>
      <c r="F23" s="25"/>
      <c r="G23" s="84">
        <f t="shared" si="0"/>
        <v>0</v>
      </c>
      <c r="H23" s="79"/>
      <c r="I23" s="84">
        <f t="shared" si="1"/>
        <v>0</v>
      </c>
      <c r="J23" s="85">
        <f>IF(J9="Qafqaz-Half board",200)+IF(J9="Qafqaz-Bed &amp; Breakfast",180)+IF(J9="RİCH-Half board",170)+IF(J9="RİCH-Bed &amp; Breakfast",150)+IF(J9="Modern-Half board",150)+IF(J9="Modern-Bed &amp; Breakfast",130)</f>
        <v>200</v>
      </c>
      <c r="K23" s="86">
        <f t="shared" si="3"/>
        <v>0</v>
      </c>
    </row>
    <row r="24" spans="1:11" s="27" customFormat="1" ht="18.75" thickBot="1">
      <c r="A24" s="22"/>
      <c r="B24" s="53" t="s">
        <v>6</v>
      </c>
      <c r="C24" s="77"/>
      <c r="D24" s="54"/>
      <c r="E24" s="77"/>
      <c r="F24" s="54"/>
      <c r="G24" s="87">
        <f t="shared" si="0"/>
        <v>0</v>
      </c>
      <c r="H24" s="80"/>
      <c r="I24" s="87">
        <f t="shared" si="1"/>
        <v>0</v>
      </c>
      <c r="J24" s="88">
        <f>IF(J9="Qafqaz-Half board",200)+IF(J9="Qafqaz-Bed &amp; Breakfast",180)+IF(J9="RİCH-Half board",170)+IF(J9="RİCH-Bed &amp; Breakfast",150)+IF(J9="Modern-Half board",150)+IF(J9="Modern-Bed &amp; Breakfast",130)</f>
        <v>200</v>
      </c>
      <c r="K24" s="89">
        <f t="shared" si="3"/>
        <v>0</v>
      </c>
    </row>
    <row r="25" spans="1:11" s="27" customFormat="1" ht="18">
      <c r="A25" s="22"/>
      <c r="B25" s="51" t="s">
        <v>30</v>
      </c>
      <c r="C25" s="75"/>
      <c r="D25" s="52"/>
      <c r="E25" s="75"/>
      <c r="F25" s="52"/>
      <c r="G25" s="81">
        <f aca="true" t="shared" si="4" ref="G25:G36">H25/2</f>
        <v>0</v>
      </c>
      <c r="H25" s="78"/>
      <c r="I25" s="81">
        <f t="shared" si="1"/>
        <v>0</v>
      </c>
      <c r="J25" s="90">
        <f>IF(J9="Qafqaz-Half board",150)+IF(J9="Qafqaz-Bed &amp; Breakfast",130)+IF(J9="RİCH-Half board",130)+IF(J9="RİCH-Bed &amp; Breakfast",110)+IF(J9="Modern-Half board",120)+IF(J9="Modern-Bed &amp; Breakfast",100)</f>
        <v>150</v>
      </c>
      <c r="K25" s="83">
        <f t="shared" si="3"/>
        <v>0</v>
      </c>
    </row>
    <row r="26" spans="1:11" s="27" customFormat="1" ht="18">
      <c r="A26" s="22"/>
      <c r="B26" s="24" t="s">
        <v>30</v>
      </c>
      <c r="C26" s="76"/>
      <c r="D26" s="25"/>
      <c r="E26" s="76"/>
      <c r="F26" s="25"/>
      <c r="G26" s="84">
        <f t="shared" si="4"/>
        <v>0</v>
      </c>
      <c r="H26" s="78"/>
      <c r="I26" s="84">
        <f t="shared" si="1"/>
        <v>0</v>
      </c>
      <c r="J26" s="85">
        <f>IF(J9="Qafqaz-Half board",150)+IF(J9="Qafqaz-Bed &amp; Breakfast",130)+IF(J9="RİCH-Half board",130)+IF(J9="RİCH-Bed &amp; Breakfast",110)+IF(J9="Modern-Half board",120)+IF(J9="Modern-Bed &amp; Breakfast",100)</f>
        <v>150</v>
      </c>
      <c r="K26" s="86">
        <f t="shared" si="3"/>
        <v>0</v>
      </c>
    </row>
    <row r="27" spans="1:11" s="27" customFormat="1" ht="18">
      <c r="A27" s="22"/>
      <c r="B27" s="24" t="s">
        <v>30</v>
      </c>
      <c r="C27" s="76"/>
      <c r="D27" s="25"/>
      <c r="E27" s="76"/>
      <c r="F27" s="25"/>
      <c r="G27" s="84">
        <f t="shared" si="4"/>
        <v>0</v>
      </c>
      <c r="H27" s="78"/>
      <c r="I27" s="84">
        <f t="shared" si="1"/>
        <v>0</v>
      </c>
      <c r="J27" s="82">
        <f>IF(J9="Qafqaz-Half board",150)+IF(J9="Qafqaz-Bed &amp; Breakfast",130)+IF(J9="RİCH-Half board",130)+IF(J9="RİCH-Bed &amp; Breakfast",110)+IF(J9="Modern-Half board",120)+IF(J9="Modern-Bed &amp; Breakfast",100)</f>
        <v>150</v>
      </c>
      <c r="K27" s="86">
        <f t="shared" si="3"/>
        <v>0</v>
      </c>
    </row>
    <row r="28" spans="1:11" s="27" customFormat="1" ht="18">
      <c r="A28" s="22"/>
      <c r="B28" s="24" t="s">
        <v>30</v>
      </c>
      <c r="C28" s="76"/>
      <c r="D28" s="25"/>
      <c r="E28" s="76"/>
      <c r="F28" s="25"/>
      <c r="G28" s="84">
        <f t="shared" si="4"/>
        <v>0</v>
      </c>
      <c r="H28" s="78"/>
      <c r="I28" s="84">
        <f t="shared" si="1"/>
        <v>0</v>
      </c>
      <c r="J28" s="82">
        <f>IF(J9="Qafqaz-Half board",150)+IF(J9="Qafqaz-Bed &amp; Breakfast",130)+IF(J9="RİCH-Half board",130)+IF(J9="RİCH-Bed &amp; Breakfast",110)+IF(J9="Modern-Half board",120)+IF(J9="Modern-Bed &amp; Breakfast",100)</f>
        <v>150</v>
      </c>
      <c r="K28" s="86">
        <f t="shared" si="3"/>
        <v>0</v>
      </c>
    </row>
    <row r="29" spans="1:11" s="27" customFormat="1" ht="18">
      <c r="A29" s="22"/>
      <c r="B29" s="24" t="s">
        <v>30</v>
      </c>
      <c r="C29" s="76"/>
      <c r="D29" s="25"/>
      <c r="E29" s="76"/>
      <c r="F29" s="25"/>
      <c r="G29" s="84">
        <f t="shared" si="4"/>
        <v>0</v>
      </c>
      <c r="H29" s="78"/>
      <c r="I29" s="84">
        <f t="shared" si="1"/>
        <v>0</v>
      </c>
      <c r="J29" s="82">
        <f>IF(J9="Qafqaz-Half board",150)+IF(J9="Qafqaz-Bed &amp; Breakfast",130)+IF(J9="RİCH-Half board",130)+IF(J9="RİCH-Bed &amp; Breakfast",110)+IF(J9="Modern-Half board",120)+IF(J9="Modern-Bed &amp; Breakfast",100)</f>
        <v>150</v>
      </c>
      <c r="K29" s="86">
        <f t="shared" si="3"/>
        <v>0</v>
      </c>
    </row>
    <row r="30" spans="1:11" s="27" customFormat="1" ht="18">
      <c r="A30" s="22"/>
      <c r="B30" s="24" t="s">
        <v>30</v>
      </c>
      <c r="C30" s="76"/>
      <c r="D30" s="25"/>
      <c r="E30" s="76"/>
      <c r="F30" s="25"/>
      <c r="G30" s="84">
        <f t="shared" si="4"/>
        <v>0</v>
      </c>
      <c r="H30" s="78"/>
      <c r="I30" s="84">
        <f t="shared" si="1"/>
        <v>0</v>
      </c>
      <c r="J30" s="82">
        <f>IF(J9="Qafqaz-Half board",150)+IF(J9="Qafqaz-Bed &amp; Breakfast",130)+IF(J9="RİCH-Half board",130)+IF(J9="RİCH-Bed &amp; Breakfast",110)+IF(J9="Modern-Half board",120)+IF(J9="Modern-Bed &amp; Breakfast",100)</f>
        <v>150</v>
      </c>
      <c r="K30" s="86">
        <f aca="true" t="shared" si="5" ref="K30:K36">H30*I30*J30</f>
        <v>0</v>
      </c>
    </row>
    <row r="31" spans="1:11" s="27" customFormat="1" ht="18">
      <c r="A31" s="22"/>
      <c r="B31" s="24" t="s">
        <v>30</v>
      </c>
      <c r="C31" s="76"/>
      <c r="D31" s="25"/>
      <c r="E31" s="76"/>
      <c r="F31" s="25"/>
      <c r="G31" s="84">
        <f t="shared" si="4"/>
        <v>0</v>
      </c>
      <c r="H31" s="78"/>
      <c r="I31" s="84">
        <f t="shared" si="1"/>
        <v>0</v>
      </c>
      <c r="J31" s="82">
        <f>IF(J9="Qafqaz-Half board",150)+IF(J9="Qafqaz-Bed &amp; Breakfast",130)+IF(J9="RİCH-Half board",130)+IF(J9="RİCH-Bed &amp; Breakfast",110)+IF(J9="Modern-Half board",120)+IF(J9="Modern-Bed &amp; Breakfast",100)</f>
        <v>150</v>
      </c>
      <c r="K31" s="86">
        <f t="shared" si="5"/>
        <v>0</v>
      </c>
    </row>
    <row r="32" spans="1:11" s="27" customFormat="1" ht="18">
      <c r="A32" s="22"/>
      <c r="B32" s="24" t="s">
        <v>30</v>
      </c>
      <c r="C32" s="76"/>
      <c r="D32" s="25"/>
      <c r="E32" s="76"/>
      <c r="F32" s="25"/>
      <c r="G32" s="84">
        <f t="shared" si="4"/>
        <v>0</v>
      </c>
      <c r="H32" s="78"/>
      <c r="I32" s="84">
        <f t="shared" si="1"/>
        <v>0</v>
      </c>
      <c r="J32" s="82">
        <f>IF(J9="Qafqaz-Half board",150)+IF(J9="Qafqaz-Bed &amp; Breakfast",130)+IF(J9="RİCH-Half board",130)+IF(J9="RİCH-Bed &amp; Breakfast",110)+IF(J9="Modern-Half board",120)+IF(J9="Modern-Bed &amp; Breakfast",100)</f>
        <v>150</v>
      </c>
      <c r="K32" s="86">
        <f t="shared" si="5"/>
        <v>0</v>
      </c>
    </row>
    <row r="33" spans="1:11" s="27" customFormat="1" ht="18">
      <c r="A33" s="22"/>
      <c r="B33" s="24" t="s">
        <v>30</v>
      </c>
      <c r="C33" s="76"/>
      <c r="D33" s="25"/>
      <c r="E33" s="76"/>
      <c r="F33" s="25"/>
      <c r="G33" s="84">
        <f t="shared" si="4"/>
        <v>0</v>
      </c>
      <c r="H33" s="78"/>
      <c r="I33" s="84">
        <f t="shared" si="1"/>
        <v>0</v>
      </c>
      <c r="J33" s="82">
        <f>IF(J9="Qafqaz-Half board",150)+IF(J9="Qafqaz-Bed &amp; Breakfast",130)+IF(J9="RİCH-Half board",130)+IF(J9="RİCH-Bed &amp; Breakfast",110)+IF(J9="Modern-Half board",120)+IF(J9="Modern-Bed &amp; Breakfast",100)</f>
        <v>150</v>
      </c>
      <c r="K33" s="86">
        <f t="shared" si="5"/>
        <v>0</v>
      </c>
    </row>
    <row r="34" spans="1:11" s="27" customFormat="1" ht="18">
      <c r="A34" s="22"/>
      <c r="B34" s="24" t="s">
        <v>30</v>
      </c>
      <c r="C34" s="76"/>
      <c r="D34" s="25"/>
      <c r="E34" s="76"/>
      <c r="F34" s="25"/>
      <c r="G34" s="84">
        <f t="shared" si="4"/>
        <v>0</v>
      </c>
      <c r="H34" s="78"/>
      <c r="I34" s="84">
        <f t="shared" si="1"/>
        <v>0</v>
      </c>
      <c r="J34" s="82">
        <f>IF(J9="Qafqaz-Half board",150)+IF(J9="Qafqaz-Bed &amp; Breakfast",130)+IF(J9="RİCH-Half board",130)+IF(J9="RİCH-Bed &amp; Breakfast",110)+IF(J9="Modern-Half board",120)+IF(J9="Modern-Bed &amp; Breakfast",100)</f>
        <v>150</v>
      </c>
      <c r="K34" s="86">
        <f t="shared" si="5"/>
        <v>0</v>
      </c>
    </row>
    <row r="35" spans="1:11" s="27" customFormat="1" ht="18">
      <c r="A35" s="22"/>
      <c r="B35" s="24" t="s">
        <v>30</v>
      </c>
      <c r="C35" s="76"/>
      <c r="D35" s="25"/>
      <c r="E35" s="76"/>
      <c r="F35" s="25"/>
      <c r="G35" s="84">
        <f t="shared" si="4"/>
        <v>0</v>
      </c>
      <c r="H35" s="78"/>
      <c r="I35" s="84">
        <f t="shared" si="1"/>
        <v>0</v>
      </c>
      <c r="J35" s="82">
        <f>IF(J9="Qafqaz-Half board",150)+IF(J9="Qafqaz-Bed &amp; Breakfast",130)+IF(J9="RİCH-Half board",130)+IF(J9="RİCH-Bed &amp; Breakfast",110)+IF(J9="Modern-Half board",120)+IF(J9="Modern-Bed &amp; Breakfast",100)</f>
        <v>150</v>
      </c>
      <c r="K35" s="86">
        <f t="shared" si="5"/>
        <v>0</v>
      </c>
    </row>
    <row r="36" spans="1:11" s="27" customFormat="1" ht="18">
      <c r="A36" s="22"/>
      <c r="B36" s="24" t="s">
        <v>30</v>
      </c>
      <c r="C36" s="76"/>
      <c r="D36" s="25"/>
      <c r="E36" s="76"/>
      <c r="F36" s="25"/>
      <c r="G36" s="84">
        <f t="shared" si="4"/>
        <v>0</v>
      </c>
      <c r="H36" s="78"/>
      <c r="I36" s="84">
        <f t="shared" si="1"/>
        <v>0</v>
      </c>
      <c r="J36" s="82">
        <f>IF(J9="Qafqaz-Half board",150)+IF(J9="Qafqaz-Bed &amp; Breakfast",130)+IF(J9="RİCH-Half board",130)+IF(J9="RİCH-Bed &amp; Breakfast",110)+IF(J9="Modern-Half board",120)+IF(J9="Modern-Bed &amp; Breakfast",100)</f>
        <v>150</v>
      </c>
      <c r="K36" s="86">
        <f t="shared" si="5"/>
        <v>0</v>
      </c>
    </row>
    <row r="37" spans="1:11" s="32" customFormat="1" ht="21.75" thickBot="1">
      <c r="A37" s="23"/>
      <c r="B37" s="129"/>
      <c r="C37" s="130"/>
      <c r="D37" s="130"/>
      <c r="E37" s="130"/>
      <c r="F37" s="130"/>
      <c r="G37" s="131"/>
      <c r="H37" s="133" t="s">
        <v>5</v>
      </c>
      <c r="I37" s="134"/>
      <c r="J37" s="134"/>
      <c r="K37" s="26">
        <f>SUM(K13:K36)</f>
        <v>0</v>
      </c>
    </row>
    <row r="38" spans="1:11" s="32" customFormat="1" ht="21">
      <c r="A38" s="23"/>
      <c r="B38" s="29"/>
      <c r="C38" s="45"/>
      <c r="D38" s="29"/>
      <c r="E38" s="45"/>
      <c r="F38" s="29"/>
      <c r="G38" s="29"/>
      <c r="H38" s="30"/>
      <c r="I38" s="30"/>
      <c r="J38" s="30"/>
      <c r="K38" s="31"/>
    </row>
    <row r="40" spans="2:10" ht="18">
      <c r="B40" s="128" t="s">
        <v>60</v>
      </c>
      <c r="C40" s="128"/>
      <c r="D40" s="128"/>
      <c r="E40" s="128"/>
      <c r="F40" s="128"/>
      <c r="G40" s="128"/>
      <c r="H40" s="128"/>
      <c r="I40" s="128"/>
      <c r="J40" s="128"/>
    </row>
    <row r="41" spans="2:10" ht="18">
      <c r="B41" s="128" t="s">
        <v>61</v>
      </c>
      <c r="C41" s="128"/>
      <c r="D41" s="128"/>
      <c r="E41" s="128"/>
      <c r="F41" s="128"/>
      <c r="G41" s="128"/>
      <c r="H41" s="128"/>
      <c r="I41" s="128"/>
      <c r="J41" s="28"/>
    </row>
    <row r="42" spans="2:9" ht="18">
      <c r="B42" s="128" t="s">
        <v>37</v>
      </c>
      <c r="C42" s="128"/>
      <c r="D42" s="128"/>
      <c r="E42" s="128"/>
      <c r="F42" s="128"/>
      <c r="G42" s="128"/>
      <c r="H42" s="128"/>
      <c r="I42" s="128"/>
    </row>
    <row r="44" spans="2:10" ht="18">
      <c r="B44" s="170" t="s">
        <v>62</v>
      </c>
      <c r="C44" s="170"/>
      <c r="D44" s="170"/>
      <c r="E44" s="170"/>
      <c r="F44" s="170"/>
      <c r="G44" s="170"/>
      <c r="H44" s="170"/>
      <c r="I44" s="170"/>
      <c r="J44" s="170"/>
    </row>
    <row r="45" spans="2:10" ht="18">
      <c r="B45" s="170"/>
      <c r="C45" s="170"/>
      <c r="D45" s="170"/>
      <c r="E45" s="170"/>
      <c r="F45" s="170"/>
      <c r="G45" s="170"/>
      <c r="H45" s="170"/>
      <c r="I45" s="170"/>
      <c r="J45" s="170"/>
    </row>
    <row r="46" spans="2:10" ht="18">
      <c r="B46" s="170"/>
      <c r="C46" s="170"/>
      <c r="D46" s="170"/>
      <c r="E46" s="170"/>
      <c r="F46" s="170"/>
      <c r="G46" s="170"/>
      <c r="H46" s="170"/>
      <c r="I46" s="170"/>
      <c r="J46" s="170"/>
    </row>
  </sheetData>
  <sheetProtection password="CCFB" sheet="1" objects="1" scenarios="1" selectLockedCells="1"/>
  <mergeCells count="17">
    <mergeCell ref="B10:I10"/>
    <mergeCell ref="B11:I11"/>
    <mergeCell ref="B44:J46"/>
    <mergeCell ref="B1:K1"/>
    <mergeCell ref="C12:D12"/>
    <mergeCell ref="E12:F12"/>
    <mergeCell ref="H37:J37"/>
    <mergeCell ref="B2:K2"/>
    <mergeCell ref="E6:K6"/>
    <mergeCell ref="E4:I4"/>
    <mergeCell ref="J9:J12"/>
    <mergeCell ref="K9:K12"/>
    <mergeCell ref="B9:I9"/>
    <mergeCell ref="B42:I42"/>
    <mergeCell ref="B37:G37"/>
    <mergeCell ref="B40:J40"/>
    <mergeCell ref="B41:I41"/>
  </mergeCells>
  <dataValidations count="6">
    <dataValidation type="date" allowBlank="1" showInputMessage="1" showErrorMessage="1" sqref="I13">
      <formula1>C13</formula1>
      <formula2>E13</formula2>
    </dataValidation>
    <dataValidation type="list" allowBlank="1" showInputMessage="1" showErrorMessage="1" sqref="E13:E36">
      <formula1>$O$1:$O$18</formula1>
    </dataValidation>
    <dataValidation type="list" showInputMessage="1" showErrorMessage="1" sqref="C13:C36">
      <formula1>$N$1:$N$15</formula1>
    </dataValidation>
    <dataValidation type="list" allowBlank="1" showInputMessage="1" showErrorMessage="1" sqref="H13:H24">
      <formula1>$P$1:$P$20</formula1>
    </dataValidation>
    <dataValidation type="list" allowBlank="1" showInputMessage="1" showErrorMessage="1" sqref="H25:H36">
      <formula1>$Q$1:$Q$10</formula1>
    </dataValidation>
    <dataValidation type="list" allowBlank="1" showInputMessage="1" showErrorMessage="1" sqref="J9">
      <formula1>"Qafqaz-Half board,Qafqaz-Bed &amp; Breakfast,RİCH-Half board,RİCH-Bed &amp; Breakfast,Modern-Half board,Modern-Bed &amp; Breakfast,"</formula1>
    </dataValidation>
  </dataValidations>
  <printOptions horizontalCentered="1"/>
  <pageMargins left="0" right="0" top="0.1968503937007874" bottom="0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5:L60"/>
  <sheetViews>
    <sheetView zoomScalePageLayoutView="0" workbookViewId="0" topLeftCell="A5">
      <selection activeCell="F65" sqref="F65"/>
    </sheetView>
  </sheetViews>
  <sheetFormatPr defaultColWidth="9.00390625" defaultRowHeight="12.75"/>
  <cols>
    <col min="1" max="1" width="27.375" style="1" customWidth="1"/>
    <col min="2" max="3" width="12.75390625" style="1" customWidth="1"/>
    <col min="4" max="4" width="11.75390625" style="1" customWidth="1"/>
    <col min="5" max="5" width="12.125" style="1" customWidth="1"/>
    <col min="6" max="6" width="9.25390625" style="1" customWidth="1"/>
    <col min="7" max="7" width="14.25390625" style="1" customWidth="1"/>
    <col min="8" max="8" width="19.75390625" style="1" customWidth="1"/>
    <col min="9" max="11" width="9.125" style="1" customWidth="1"/>
    <col min="12" max="12" width="18.375" style="1" bestFit="1" customWidth="1"/>
    <col min="13" max="16384" width="9.125" style="1" customWidth="1"/>
  </cols>
  <sheetData>
    <row r="1" ht="18" customHeight="1" hidden="1"/>
    <row r="2" ht="18" customHeight="1" hidden="1"/>
    <row r="3" ht="18" customHeight="1" hidden="1"/>
    <row r="4" ht="18" hidden="1"/>
    <row r="5" spans="1:10" ht="22.5">
      <c r="A5" s="147" t="s">
        <v>55</v>
      </c>
      <c r="B5" s="147"/>
      <c r="C5" s="147"/>
      <c r="D5" s="147"/>
      <c r="E5" s="147"/>
      <c r="F5" s="147"/>
      <c r="G5" s="147"/>
      <c r="H5" s="147"/>
      <c r="I5" s="10"/>
      <c r="J5" s="10"/>
    </row>
    <row r="6" spans="1:10" ht="22.5">
      <c r="A6" s="147" t="s">
        <v>56</v>
      </c>
      <c r="B6" s="147"/>
      <c r="C6" s="147"/>
      <c r="D6" s="147"/>
      <c r="E6" s="147"/>
      <c r="F6" s="147"/>
      <c r="G6" s="147"/>
      <c r="H6" s="147"/>
      <c r="I6" s="10"/>
      <c r="J6" s="10"/>
    </row>
    <row r="7" spans="1:10" ht="15.75" customHeight="1">
      <c r="A7" s="35" t="s">
        <v>40</v>
      </c>
      <c r="B7" s="36">
        <f ca="1">TODAY()</f>
        <v>43559</v>
      </c>
      <c r="C7" s="3"/>
      <c r="D7" s="3"/>
      <c r="E7" s="3"/>
      <c r="F7" s="3"/>
      <c r="G7" s="3"/>
      <c r="H7" s="3"/>
      <c r="I7" s="10"/>
      <c r="J7" s="10"/>
    </row>
    <row r="8" spans="1:8" s="3" customFormat="1" ht="14.25" customHeight="1">
      <c r="A8" s="152" t="s">
        <v>41</v>
      </c>
      <c r="B8" s="152"/>
      <c r="C8" s="152"/>
      <c r="D8" s="152"/>
      <c r="E8" s="152"/>
      <c r="F8" s="152"/>
      <c r="G8" s="152"/>
      <c r="H8" s="152"/>
    </row>
    <row r="9" s="3" customFormat="1" ht="17.25" customHeight="1"/>
    <row r="10" spans="1:8" s="2" customFormat="1" ht="18" customHeight="1">
      <c r="A10" s="2" t="s">
        <v>16</v>
      </c>
      <c r="B10" s="148">
        <f>'Traveling detalis'!C6</f>
        <v>0</v>
      </c>
      <c r="C10" s="149"/>
      <c r="D10" s="149"/>
      <c r="E10" s="149"/>
      <c r="F10" s="149"/>
      <c r="G10" s="149"/>
      <c r="H10" s="150"/>
    </row>
    <row r="11" spans="2:8" s="2" customFormat="1" ht="18" customHeight="1">
      <c r="B11" s="6"/>
      <c r="C11" s="6"/>
      <c r="D11" s="6"/>
      <c r="E11" s="6"/>
      <c r="F11" s="6"/>
      <c r="G11" s="6"/>
      <c r="H11" s="6"/>
    </row>
    <row r="12" spans="1:8" s="2" customFormat="1" ht="18" customHeight="1">
      <c r="A12" s="9" t="s">
        <v>18</v>
      </c>
      <c r="B12" s="151" t="s">
        <v>8</v>
      </c>
      <c r="C12" s="151"/>
      <c r="D12" s="151"/>
      <c r="E12" s="151"/>
      <c r="F12" s="151"/>
      <c r="G12" s="151"/>
      <c r="H12" s="151"/>
    </row>
    <row r="13" spans="1:8" s="2" customFormat="1" ht="18" customHeight="1">
      <c r="A13" s="8" t="s">
        <v>19</v>
      </c>
      <c r="B13" s="151" t="s">
        <v>17</v>
      </c>
      <c r="C13" s="151"/>
      <c r="D13" s="151"/>
      <c r="E13" s="151"/>
      <c r="F13" s="151"/>
      <c r="G13" s="151"/>
      <c r="H13" s="151"/>
    </row>
    <row r="14" spans="1:8" s="2" customFormat="1" ht="18" customHeight="1">
      <c r="A14" s="8" t="s">
        <v>20</v>
      </c>
      <c r="B14" s="151" t="s">
        <v>23</v>
      </c>
      <c r="C14" s="151"/>
      <c r="D14" s="151"/>
      <c r="E14" s="151"/>
      <c r="F14" s="151"/>
      <c r="G14" s="151"/>
      <c r="H14" s="151"/>
    </row>
    <row r="15" spans="1:8" s="2" customFormat="1" ht="18" customHeight="1">
      <c r="A15" s="8" t="s">
        <v>21</v>
      </c>
      <c r="B15" s="151" t="s">
        <v>24</v>
      </c>
      <c r="C15" s="151"/>
      <c r="D15" s="151"/>
      <c r="E15" s="151"/>
      <c r="F15" s="151"/>
      <c r="G15" s="151"/>
      <c r="H15" s="151"/>
    </row>
    <row r="16" spans="1:8" s="2" customFormat="1" ht="18" customHeight="1">
      <c r="A16" s="8" t="s">
        <v>22</v>
      </c>
      <c r="B16" s="164" t="s">
        <v>35</v>
      </c>
      <c r="C16" s="151"/>
      <c r="D16" s="151"/>
      <c r="E16" s="151"/>
      <c r="F16" s="151"/>
      <c r="G16" s="151"/>
      <c r="H16" s="151"/>
    </row>
    <row r="17" s="2" customFormat="1" ht="15.75" customHeight="1">
      <c r="A17" s="7"/>
    </row>
    <row r="18" s="2" customFormat="1" ht="18" customHeight="1">
      <c r="A18" s="4" t="s">
        <v>25</v>
      </c>
    </row>
    <row r="19" spans="1:8" s="2" customFormat="1" ht="18" customHeight="1">
      <c r="A19" s="55" t="s">
        <v>50</v>
      </c>
      <c r="B19" s="154" t="s">
        <v>31</v>
      </c>
      <c r="C19" s="154"/>
      <c r="D19" s="154"/>
      <c r="E19" s="154"/>
      <c r="F19" s="154"/>
      <c r="G19" s="154"/>
      <c r="H19" s="154"/>
    </row>
    <row r="20" spans="1:8" s="2" customFormat="1" ht="18" customHeight="1">
      <c r="A20" s="55" t="s">
        <v>51</v>
      </c>
      <c r="B20" s="154" t="s">
        <v>46</v>
      </c>
      <c r="C20" s="154"/>
      <c r="D20" s="154"/>
      <c r="E20" s="154"/>
      <c r="F20" s="154"/>
      <c r="G20" s="154"/>
      <c r="H20" s="154"/>
    </row>
    <row r="21" spans="1:8" s="2" customFormat="1" ht="21.75" customHeight="1">
      <c r="A21" s="55" t="s">
        <v>52</v>
      </c>
      <c r="B21" s="146" t="s">
        <v>59</v>
      </c>
      <c r="C21" s="146"/>
      <c r="D21" s="146"/>
      <c r="E21" s="146"/>
      <c r="F21" s="146"/>
      <c r="G21" s="146"/>
      <c r="H21" s="146"/>
    </row>
    <row r="22" spans="1:12" s="2" customFormat="1" ht="33" customHeight="1">
      <c r="A22" s="55" t="s">
        <v>49</v>
      </c>
      <c r="B22" s="153" t="s">
        <v>48</v>
      </c>
      <c r="C22" s="153"/>
      <c r="D22" s="153"/>
      <c r="E22" s="153"/>
      <c r="F22" s="153"/>
      <c r="G22" s="153"/>
      <c r="H22" s="153"/>
      <c r="L22" s="108"/>
    </row>
    <row r="23" spans="1:8" s="2" customFormat="1" ht="18" customHeight="1">
      <c r="A23" s="55" t="s">
        <v>53</v>
      </c>
      <c r="B23" s="154" t="s">
        <v>47</v>
      </c>
      <c r="C23" s="154"/>
      <c r="D23" s="154"/>
      <c r="E23" s="154"/>
      <c r="F23" s="154"/>
      <c r="G23" s="154"/>
      <c r="H23" s="154"/>
    </row>
    <row r="24" spans="1:12" s="2" customFormat="1" ht="34.5" customHeight="1">
      <c r="A24" s="55" t="s">
        <v>54</v>
      </c>
      <c r="B24" s="146" t="s">
        <v>58</v>
      </c>
      <c r="C24" s="146"/>
      <c r="D24" s="146"/>
      <c r="E24" s="146"/>
      <c r="F24" s="146"/>
      <c r="G24" s="146"/>
      <c r="H24" s="146"/>
      <c r="L24" s="107"/>
    </row>
    <row r="25" ht="18" customHeight="1" thickBot="1"/>
    <row r="26" spans="1:8" ht="30.75" customHeight="1">
      <c r="A26" s="155" t="str">
        <f>IF(G28="Qafqaz-Half board","Qafqaz Baku City Hotel &amp; Residence",IF(G28="Qafqaz-Bed &amp; Breakfast","Qafqaz Baku City Hotel &amp; Residence",IF(G28="RİCH-Half board","RİCH HOTEL",IF(G28="RİCH-Bed &amp; Breakfast","RİCH HOTEL",IF(G28="Modern-Half board","MODERN HOTEL",IF(G28="Modern-Bed &amp; Breakfast","MODERN HOTEL"))))))</f>
        <v>Qafqaz Baku City Hotel &amp; Residence</v>
      </c>
      <c r="B26" s="156"/>
      <c r="C26" s="156"/>
      <c r="D26" s="156"/>
      <c r="E26" s="156"/>
      <c r="F26" s="156"/>
      <c r="G26" s="157"/>
      <c r="H26" s="158" t="s">
        <v>33</v>
      </c>
    </row>
    <row r="27" spans="1:8" ht="19.5" customHeight="1">
      <c r="A27" s="165" t="str">
        <f>IF(A26="Qafqaz Baku City Hotel &amp; Residence","Category - A",IF(A26="Qafqaz Baku City Hotel &amp; Residence","Category - A",IF(A26="RİCH HOTEL","Category - B",IF(A26="RİCH HOTEL","Category - B",IF(A26="MODERN HOTEL","Category - C",IF(A26="MODERN HOTEL","Category - C"))))))</f>
        <v>Category - A</v>
      </c>
      <c r="B27" s="166"/>
      <c r="C27" s="166"/>
      <c r="D27" s="166"/>
      <c r="E27" s="166"/>
      <c r="F27" s="166"/>
      <c r="G27" s="167"/>
      <c r="H27" s="159"/>
    </row>
    <row r="28" spans="1:8" ht="48" customHeight="1">
      <c r="A28" s="66" t="s">
        <v>32</v>
      </c>
      <c r="B28" s="12" t="s">
        <v>0</v>
      </c>
      <c r="C28" s="12" t="s">
        <v>1</v>
      </c>
      <c r="D28" s="13" t="s">
        <v>2</v>
      </c>
      <c r="E28" s="13" t="s">
        <v>4</v>
      </c>
      <c r="F28" s="11" t="s">
        <v>3</v>
      </c>
      <c r="G28" s="11" t="str">
        <f>'Accommodation FORM'!J9</f>
        <v>Qafqaz-Half board</v>
      </c>
      <c r="H28" s="160"/>
    </row>
    <row r="29" spans="1:12" s="2" customFormat="1" ht="18" customHeight="1">
      <c r="A29" s="59" t="s">
        <v>6</v>
      </c>
      <c r="B29" s="34">
        <f>'Accommodation FORM'!C13</f>
        <v>0</v>
      </c>
      <c r="C29" s="34">
        <f>'Accommodation FORM'!E13</f>
        <v>0</v>
      </c>
      <c r="D29" s="14">
        <f aca="true" t="shared" si="0" ref="D29:D34">E29/1</f>
        <v>0</v>
      </c>
      <c r="E29" s="14">
        <f>'Accommodation FORM'!H13</f>
        <v>0</v>
      </c>
      <c r="F29" s="14">
        <f>C29-B29</f>
        <v>0</v>
      </c>
      <c r="G29" s="15">
        <f>'Accommodation FORM'!J13</f>
        <v>200</v>
      </c>
      <c r="H29" s="60">
        <f aca="true" t="shared" si="1" ref="H29:H34">E29*F29*G29</f>
        <v>0</v>
      </c>
      <c r="L29" s="5"/>
    </row>
    <row r="30" spans="1:8" ht="18" customHeight="1">
      <c r="A30" s="59" t="s">
        <v>6</v>
      </c>
      <c r="B30" s="34">
        <f>'Accommodation FORM'!C14</f>
        <v>0</v>
      </c>
      <c r="C30" s="34">
        <f>'Accommodation FORM'!E14</f>
        <v>0</v>
      </c>
      <c r="D30" s="14">
        <f t="shared" si="0"/>
        <v>0</v>
      </c>
      <c r="E30" s="14">
        <f>'Accommodation FORM'!H14</f>
        <v>0</v>
      </c>
      <c r="F30" s="14">
        <f aca="true" t="shared" si="2" ref="F30:F52">C30-B30</f>
        <v>0</v>
      </c>
      <c r="G30" s="15">
        <f>'Accommodation FORM'!J14</f>
        <v>200</v>
      </c>
      <c r="H30" s="60">
        <f t="shared" si="1"/>
        <v>0</v>
      </c>
    </row>
    <row r="31" spans="1:8" ht="18" customHeight="1">
      <c r="A31" s="59" t="s">
        <v>6</v>
      </c>
      <c r="B31" s="34">
        <f>'Accommodation FORM'!C15</f>
        <v>0</v>
      </c>
      <c r="C31" s="34">
        <f>'Accommodation FORM'!E15</f>
        <v>0</v>
      </c>
      <c r="D31" s="14">
        <f t="shared" si="0"/>
        <v>0</v>
      </c>
      <c r="E31" s="14">
        <f>'Accommodation FORM'!H15</f>
        <v>0</v>
      </c>
      <c r="F31" s="14">
        <f t="shared" si="2"/>
        <v>0</v>
      </c>
      <c r="G31" s="15">
        <f>'Accommodation FORM'!J15</f>
        <v>200</v>
      </c>
      <c r="H31" s="60">
        <f t="shared" si="1"/>
        <v>0</v>
      </c>
    </row>
    <row r="32" spans="1:12" s="2" customFormat="1" ht="18" customHeight="1">
      <c r="A32" s="59" t="s">
        <v>6</v>
      </c>
      <c r="B32" s="34">
        <f>'Accommodation FORM'!C16</f>
        <v>0</v>
      </c>
      <c r="C32" s="34">
        <f>'Accommodation FORM'!E16</f>
        <v>0</v>
      </c>
      <c r="D32" s="14">
        <f t="shared" si="0"/>
        <v>0</v>
      </c>
      <c r="E32" s="14">
        <f>'Accommodation FORM'!H16</f>
        <v>0</v>
      </c>
      <c r="F32" s="14">
        <f t="shared" si="2"/>
        <v>0</v>
      </c>
      <c r="G32" s="15">
        <f>'Accommodation FORM'!J16</f>
        <v>200</v>
      </c>
      <c r="H32" s="60">
        <f t="shared" si="1"/>
        <v>0</v>
      </c>
      <c r="L32" s="5"/>
    </row>
    <row r="33" spans="1:8" ht="18" customHeight="1">
      <c r="A33" s="59" t="s">
        <v>6</v>
      </c>
      <c r="B33" s="34">
        <f>'Accommodation FORM'!C17</f>
        <v>0</v>
      </c>
      <c r="C33" s="34">
        <f>'Accommodation FORM'!E17</f>
        <v>0</v>
      </c>
      <c r="D33" s="14">
        <f t="shared" si="0"/>
        <v>0</v>
      </c>
      <c r="E33" s="14">
        <f>'Accommodation FORM'!H17</f>
        <v>0</v>
      </c>
      <c r="F33" s="14">
        <f t="shared" si="2"/>
        <v>0</v>
      </c>
      <c r="G33" s="15">
        <f>'Accommodation FORM'!J17</f>
        <v>200</v>
      </c>
      <c r="H33" s="60">
        <f t="shared" si="1"/>
        <v>0</v>
      </c>
    </row>
    <row r="34" spans="1:8" ht="18" customHeight="1">
      <c r="A34" s="59" t="s">
        <v>6</v>
      </c>
      <c r="B34" s="34">
        <f>'Accommodation FORM'!C18</f>
        <v>0</v>
      </c>
      <c r="C34" s="34">
        <f>'Accommodation FORM'!E18</f>
        <v>0</v>
      </c>
      <c r="D34" s="14">
        <f t="shared" si="0"/>
        <v>0</v>
      </c>
      <c r="E34" s="14">
        <f>'Accommodation FORM'!H18</f>
        <v>0</v>
      </c>
      <c r="F34" s="14">
        <f t="shared" si="2"/>
        <v>0</v>
      </c>
      <c r="G34" s="15">
        <f>'Accommodation FORM'!J18</f>
        <v>200</v>
      </c>
      <c r="H34" s="60">
        <f t="shared" si="1"/>
        <v>0</v>
      </c>
    </row>
    <row r="35" spans="1:8" ht="18" customHeight="1">
      <c r="A35" s="59" t="s">
        <v>6</v>
      </c>
      <c r="B35" s="34">
        <f>'Accommodation FORM'!C19</f>
        <v>0</v>
      </c>
      <c r="C35" s="34">
        <f>'Accommodation FORM'!E19</f>
        <v>0</v>
      </c>
      <c r="D35" s="14">
        <f aca="true" t="shared" si="3" ref="D35:D40">E35/1</f>
        <v>0</v>
      </c>
      <c r="E35" s="14">
        <f>'Accommodation FORM'!H19</f>
        <v>0</v>
      </c>
      <c r="F35" s="14">
        <f t="shared" si="2"/>
        <v>0</v>
      </c>
      <c r="G35" s="15">
        <f>'Accommodation FORM'!J19</f>
        <v>200</v>
      </c>
      <c r="H35" s="60">
        <f aca="true" t="shared" si="4" ref="H35:H40">E35*F35*G35</f>
        <v>0</v>
      </c>
    </row>
    <row r="36" spans="1:8" ht="18" customHeight="1">
      <c r="A36" s="59" t="s">
        <v>6</v>
      </c>
      <c r="B36" s="34">
        <f>'Accommodation FORM'!C20</f>
        <v>0</v>
      </c>
      <c r="C36" s="34">
        <f>'Accommodation FORM'!E20</f>
        <v>0</v>
      </c>
      <c r="D36" s="14">
        <f t="shared" si="3"/>
        <v>0</v>
      </c>
      <c r="E36" s="14">
        <f>'Accommodation FORM'!H20</f>
        <v>0</v>
      </c>
      <c r="F36" s="14">
        <f t="shared" si="2"/>
        <v>0</v>
      </c>
      <c r="G36" s="15">
        <f>'Accommodation FORM'!J20</f>
        <v>200</v>
      </c>
      <c r="H36" s="60">
        <f t="shared" si="4"/>
        <v>0</v>
      </c>
    </row>
    <row r="37" spans="1:8" ht="18" customHeight="1">
      <c r="A37" s="59" t="s">
        <v>6</v>
      </c>
      <c r="B37" s="34">
        <f>'Accommodation FORM'!C21</f>
        <v>0</v>
      </c>
      <c r="C37" s="34">
        <f>'Accommodation FORM'!E21</f>
        <v>0</v>
      </c>
      <c r="D37" s="14">
        <f t="shared" si="3"/>
        <v>0</v>
      </c>
      <c r="E37" s="14">
        <f>'Accommodation FORM'!H21</f>
        <v>0</v>
      </c>
      <c r="F37" s="14">
        <f t="shared" si="2"/>
        <v>0</v>
      </c>
      <c r="G37" s="15">
        <f>'Accommodation FORM'!J21</f>
        <v>200</v>
      </c>
      <c r="H37" s="60">
        <f t="shared" si="4"/>
        <v>0</v>
      </c>
    </row>
    <row r="38" spans="1:8" ht="18" customHeight="1">
      <c r="A38" s="59" t="s">
        <v>6</v>
      </c>
      <c r="B38" s="34">
        <f>'Accommodation FORM'!C22</f>
        <v>0</v>
      </c>
      <c r="C38" s="34">
        <f>'Accommodation FORM'!E22</f>
        <v>0</v>
      </c>
      <c r="D38" s="14">
        <f t="shared" si="3"/>
        <v>0</v>
      </c>
      <c r="E38" s="14">
        <f>'Accommodation FORM'!H22</f>
        <v>0</v>
      </c>
      <c r="F38" s="14">
        <f t="shared" si="2"/>
        <v>0</v>
      </c>
      <c r="G38" s="15">
        <f>'Accommodation FORM'!J22</f>
        <v>200</v>
      </c>
      <c r="H38" s="60">
        <f t="shared" si="4"/>
        <v>0</v>
      </c>
    </row>
    <row r="39" spans="1:8" ht="18" customHeight="1">
      <c r="A39" s="59" t="s">
        <v>6</v>
      </c>
      <c r="B39" s="34">
        <f>'Accommodation FORM'!C23</f>
        <v>0</v>
      </c>
      <c r="C39" s="34">
        <f>'Accommodation FORM'!E23</f>
        <v>0</v>
      </c>
      <c r="D39" s="14">
        <f t="shared" si="3"/>
        <v>0</v>
      </c>
      <c r="E39" s="14">
        <f>'Accommodation FORM'!H23</f>
        <v>0</v>
      </c>
      <c r="F39" s="14">
        <f t="shared" si="2"/>
        <v>0</v>
      </c>
      <c r="G39" s="15">
        <f>'Accommodation FORM'!J23</f>
        <v>200</v>
      </c>
      <c r="H39" s="60">
        <f t="shared" si="4"/>
        <v>0</v>
      </c>
    </row>
    <row r="40" spans="1:8" ht="18" customHeight="1" thickBot="1">
      <c r="A40" s="61" t="s">
        <v>6</v>
      </c>
      <c r="B40" s="62">
        <f>'Accommodation FORM'!C24</f>
        <v>0</v>
      </c>
      <c r="C40" s="62">
        <f>'Accommodation FORM'!E24</f>
        <v>0</v>
      </c>
      <c r="D40" s="63">
        <f t="shared" si="3"/>
        <v>0</v>
      </c>
      <c r="E40" s="63">
        <f>'Accommodation FORM'!H24</f>
        <v>0</v>
      </c>
      <c r="F40" s="63">
        <f t="shared" si="2"/>
        <v>0</v>
      </c>
      <c r="G40" s="64">
        <f>'Accommodation FORM'!J24</f>
        <v>200</v>
      </c>
      <c r="H40" s="65">
        <f t="shared" si="4"/>
        <v>0</v>
      </c>
    </row>
    <row r="41" spans="1:8" s="2" customFormat="1" ht="18" customHeight="1">
      <c r="A41" s="72" t="s">
        <v>30</v>
      </c>
      <c r="B41" s="56">
        <f>'Accommodation FORM'!C25</f>
        <v>0</v>
      </c>
      <c r="C41" s="56">
        <f>'Accommodation FORM'!E25</f>
        <v>0</v>
      </c>
      <c r="D41" s="57">
        <f aca="true" t="shared" si="5" ref="D41:D46">E41/2</f>
        <v>0</v>
      </c>
      <c r="E41" s="57">
        <f>'Accommodation FORM'!H25</f>
        <v>0</v>
      </c>
      <c r="F41" s="57">
        <f t="shared" si="2"/>
        <v>0</v>
      </c>
      <c r="G41" s="58">
        <f>'Accommodation FORM'!J25</f>
        <v>150</v>
      </c>
      <c r="H41" s="73">
        <f aca="true" t="shared" si="6" ref="H41:H46">E41*F41*G41</f>
        <v>0</v>
      </c>
    </row>
    <row r="42" spans="1:8" s="2" customFormat="1" ht="18" customHeight="1">
      <c r="A42" s="59" t="s">
        <v>30</v>
      </c>
      <c r="B42" s="34">
        <f>'Accommodation FORM'!C26</f>
        <v>0</v>
      </c>
      <c r="C42" s="34">
        <f>'Accommodation FORM'!E26</f>
        <v>0</v>
      </c>
      <c r="D42" s="14">
        <f t="shared" si="5"/>
        <v>0</v>
      </c>
      <c r="E42" s="14">
        <f>'Accommodation FORM'!H26</f>
        <v>0</v>
      </c>
      <c r="F42" s="14">
        <f t="shared" si="2"/>
        <v>0</v>
      </c>
      <c r="G42" s="15">
        <f>'Accommodation FORM'!J26</f>
        <v>150</v>
      </c>
      <c r="H42" s="60">
        <f t="shared" si="6"/>
        <v>0</v>
      </c>
    </row>
    <row r="43" spans="1:8" s="2" customFormat="1" ht="18" customHeight="1">
      <c r="A43" s="59" t="s">
        <v>30</v>
      </c>
      <c r="B43" s="34">
        <f>'Accommodation FORM'!C27</f>
        <v>0</v>
      </c>
      <c r="C43" s="34">
        <f>'Accommodation FORM'!E27</f>
        <v>0</v>
      </c>
      <c r="D43" s="14">
        <f t="shared" si="5"/>
        <v>0</v>
      </c>
      <c r="E43" s="14">
        <f>'Accommodation FORM'!H27</f>
        <v>0</v>
      </c>
      <c r="F43" s="14">
        <f t="shared" si="2"/>
        <v>0</v>
      </c>
      <c r="G43" s="15">
        <f>'Accommodation FORM'!J27</f>
        <v>150</v>
      </c>
      <c r="H43" s="60">
        <f t="shared" si="6"/>
        <v>0</v>
      </c>
    </row>
    <row r="44" spans="1:8" s="2" customFormat="1" ht="18" customHeight="1">
      <c r="A44" s="59" t="s">
        <v>30</v>
      </c>
      <c r="B44" s="34">
        <f>'Accommodation FORM'!C28</f>
        <v>0</v>
      </c>
      <c r="C44" s="34">
        <f>'Accommodation FORM'!E28</f>
        <v>0</v>
      </c>
      <c r="D44" s="14">
        <f t="shared" si="5"/>
        <v>0</v>
      </c>
      <c r="E44" s="14">
        <f>'Accommodation FORM'!H28</f>
        <v>0</v>
      </c>
      <c r="F44" s="14">
        <f t="shared" si="2"/>
        <v>0</v>
      </c>
      <c r="G44" s="15">
        <f>'Accommodation FORM'!J28</f>
        <v>150</v>
      </c>
      <c r="H44" s="60">
        <f t="shared" si="6"/>
        <v>0</v>
      </c>
    </row>
    <row r="45" spans="1:8" ht="18" customHeight="1">
      <c r="A45" s="59" t="s">
        <v>30</v>
      </c>
      <c r="B45" s="34">
        <f>'Accommodation FORM'!C29</f>
        <v>0</v>
      </c>
      <c r="C45" s="34">
        <f>'Accommodation FORM'!E29</f>
        <v>0</v>
      </c>
      <c r="D45" s="14">
        <f t="shared" si="5"/>
        <v>0</v>
      </c>
      <c r="E45" s="14">
        <f>'Accommodation FORM'!H29</f>
        <v>0</v>
      </c>
      <c r="F45" s="14">
        <f t="shared" si="2"/>
        <v>0</v>
      </c>
      <c r="G45" s="15">
        <f>'Accommodation FORM'!J29</f>
        <v>150</v>
      </c>
      <c r="H45" s="60">
        <f t="shared" si="6"/>
        <v>0</v>
      </c>
    </row>
    <row r="46" spans="1:8" ht="18" customHeight="1">
      <c r="A46" s="59" t="s">
        <v>30</v>
      </c>
      <c r="B46" s="34">
        <f>'Accommodation FORM'!C30</f>
        <v>0</v>
      </c>
      <c r="C46" s="34">
        <f>'Accommodation FORM'!E30</f>
        <v>0</v>
      </c>
      <c r="D46" s="14">
        <f t="shared" si="5"/>
        <v>0</v>
      </c>
      <c r="E46" s="14">
        <f>'Accommodation FORM'!H30</f>
        <v>0</v>
      </c>
      <c r="F46" s="14">
        <f t="shared" si="2"/>
        <v>0</v>
      </c>
      <c r="G46" s="15">
        <f>'Accommodation FORM'!J30</f>
        <v>150</v>
      </c>
      <c r="H46" s="60">
        <f t="shared" si="6"/>
        <v>0</v>
      </c>
    </row>
    <row r="47" spans="1:8" ht="18" customHeight="1">
      <c r="A47" s="59" t="s">
        <v>30</v>
      </c>
      <c r="B47" s="34">
        <f>'Accommodation FORM'!C31</f>
        <v>0</v>
      </c>
      <c r="C47" s="34">
        <f>'Accommodation FORM'!E31</f>
        <v>0</v>
      </c>
      <c r="D47" s="14">
        <f aca="true" t="shared" si="7" ref="D47:D52">E47/2</f>
        <v>0</v>
      </c>
      <c r="E47" s="14">
        <f>'Accommodation FORM'!H31</f>
        <v>0</v>
      </c>
      <c r="F47" s="14">
        <f t="shared" si="2"/>
        <v>0</v>
      </c>
      <c r="G47" s="15">
        <f>'Accommodation FORM'!J31</f>
        <v>150</v>
      </c>
      <c r="H47" s="60">
        <f aca="true" t="shared" si="8" ref="H47:H52">E47*F47*G47</f>
        <v>0</v>
      </c>
    </row>
    <row r="48" spans="1:8" ht="18" customHeight="1">
      <c r="A48" s="59" t="s">
        <v>30</v>
      </c>
      <c r="B48" s="34">
        <f>'Accommodation FORM'!C32</f>
        <v>0</v>
      </c>
      <c r="C48" s="34">
        <f>'Accommodation FORM'!E32</f>
        <v>0</v>
      </c>
      <c r="D48" s="14">
        <f>E48/2</f>
        <v>0</v>
      </c>
      <c r="E48" s="14">
        <f>'Accommodation FORM'!H32</f>
        <v>0</v>
      </c>
      <c r="F48" s="14">
        <f t="shared" si="2"/>
        <v>0</v>
      </c>
      <c r="G48" s="15">
        <f>'Accommodation FORM'!J32</f>
        <v>150</v>
      </c>
      <c r="H48" s="60">
        <f>E48*F48*G48</f>
        <v>0</v>
      </c>
    </row>
    <row r="49" spans="1:8" ht="18" customHeight="1">
      <c r="A49" s="59" t="s">
        <v>30</v>
      </c>
      <c r="B49" s="34">
        <f>'Accommodation FORM'!C33</f>
        <v>0</v>
      </c>
      <c r="C49" s="34">
        <f>'Accommodation FORM'!E33</f>
        <v>0</v>
      </c>
      <c r="D49" s="14">
        <f t="shared" si="7"/>
        <v>0</v>
      </c>
      <c r="E49" s="14">
        <f>'Accommodation FORM'!H33</f>
        <v>0</v>
      </c>
      <c r="F49" s="14">
        <f t="shared" si="2"/>
        <v>0</v>
      </c>
      <c r="G49" s="15">
        <f>'Accommodation FORM'!J33</f>
        <v>150</v>
      </c>
      <c r="H49" s="60">
        <f t="shared" si="8"/>
        <v>0</v>
      </c>
    </row>
    <row r="50" spans="1:8" ht="18" customHeight="1">
      <c r="A50" s="59" t="s">
        <v>30</v>
      </c>
      <c r="B50" s="34">
        <f>'Accommodation FORM'!C34</f>
        <v>0</v>
      </c>
      <c r="C50" s="34">
        <f>'Accommodation FORM'!E34</f>
        <v>0</v>
      </c>
      <c r="D50" s="14">
        <f t="shared" si="7"/>
        <v>0</v>
      </c>
      <c r="E50" s="14">
        <f>'Accommodation FORM'!H34</f>
        <v>0</v>
      </c>
      <c r="F50" s="14">
        <f t="shared" si="2"/>
        <v>0</v>
      </c>
      <c r="G50" s="15">
        <f>'Accommodation FORM'!J34</f>
        <v>150</v>
      </c>
      <c r="H50" s="60">
        <f t="shared" si="8"/>
        <v>0</v>
      </c>
    </row>
    <row r="51" spans="1:8" ht="18" customHeight="1">
      <c r="A51" s="59" t="s">
        <v>30</v>
      </c>
      <c r="B51" s="34">
        <f>'Accommodation FORM'!C35</f>
        <v>0</v>
      </c>
      <c r="C51" s="34">
        <f>'Accommodation FORM'!E35</f>
        <v>0</v>
      </c>
      <c r="D51" s="14">
        <f t="shared" si="7"/>
        <v>0</v>
      </c>
      <c r="E51" s="14">
        <f>'Accommodation FORM'!H35</f>
        <v>0</v>
      </c>
      <c r="F51" s="14">
        <f t="shared" si="2"/>
        <v>0</v>
      </c>
      <c r="G51" s="15">
        <f>'Accommodation FORM'!J35</f>
        <v>150</v>
      </c>
      <c r="H51" s="60">
        <f t="shared" si="8"/>
        <v>0</v>
      </c>
    </row>
    <row r="52" spans="1:8" ht="18" customHeight="1">
      <c r="A52" s="59" t="s">
        <v>30</v>
      </c>
      <c r="B52" s="34">
        <f>'Accommodation FORM'!C36</f>
        <v>0</v>
      </c>
      <c r="C52" s="34">
        <f>'Accommodation FORM'!E36</f>
        <v>0</v>
      </c>
      <c r="D52" s="14">
        <f t="shared" si="7"/>
        <v>0</v>
      </c>
      <c r="E52" s="14">
        <f>'Accommodation FORM'!H36</f>
        <v>0</v>
      </c>
      <c r="F52" s="14">
        <f t="shared" si="2"/>
        <v>0</v>
      </c>
      <c r="G52" s="15">
        <f>'Accommodation FORM'!J36</f>
        <v>150</v>
      </c>
      <c r="H52" s="60">
        <f t="shared" si="8"/>
        <v>0</v>
      </c>
    </row>
    <row r="53" spans="1:8" ht="18" customHeight="1" thickBot="1">
      <c r="A53" s="161" t="s">
        <v>15</v>
      </c>
      <c r="B53" s="162"/>
      <c r="C53" s="162"/>
      <c r="D53" s="162"/>
      <c r="E53" s="162"/>
      <c r="F53" s="162"/>
      <c r="G53" s="163"/>
      <c r="H53" s="74">
        <f>SUM(H29:H52)</f>
        <v>0</v>
      </c>
    </row>
    <row r="54" ht="12" customHeight="1"/>
    <row r="55" spans="1:4" ht="18" customHeight="1">
      <c r="A55" s="168" t="s">
        <v>63</v>
      </c>
      <c r="B55" s="168"/>
      <c r="C55" s="168"/>
      <c r="D55" s="168"/>
    </row>
    <row r="56" spans="1:4" ht="18">
      <c r="A56" s="168"/>
      <c r="B56" s="168"/>
      <c r="C56" s="168"/>
      <c r="D56" s="168"/>
    </row>
    <row r="57" spans="1:5" ht="18">
      <c r="A57" s="168"/>
      <c r="B57" s="168"/>
      <c r="C57" s="168"/>
      <c r="D57" s="168"/>
      <c r="E57" s="1" t="s">
        <v>36</v>
      </c>
    </row>
    <row r="58" spans="1:4" ht="18">
      <c r="A58" s="168"/>
      <c r="B58" s="168"/>
      <c r="C58" s="168"/>
      <c r="D58" s="168"/>
    </row>
    <row r="59" spans="1:4" ht="21" customHeight="1">
      <c r="A59" s="168"/>
      <c r="B59" s="168"/>
      <c r="C59" s="168"/>
      <c r="D59" s="168"/>
    </row>
    <row r="60" spans="1:4" ht="18">
      <c r="A60" s="169"/>
      <c r="B60" s="169"/>
      <c r="C60" s="169"/>
      <c r="D60" s="169"/>
    </row>
  </sheetData>
  <sheetProtection password="CCFB" sheet="1" objects="1" scenarios="1" selectLockedCells="1" selectUnlockedCells="1"/>
  <mergeCells count="20">
    <mergeCell ref="A55:D59"/>
    <mergeCell ref="A26:G26"/>
    <mergeCell ref="H26:H28"/>
    <mergeCell ref="A53:G53"/>
    <mergeCell ref="B14:H14"/>
    <mergeCell ref="B15:H15"/>
    <mergeCell ref="B16:H16"/>
    <mergeCell ref="B20:H20"/>
    <mergeCell ref="B21:H21"/>
    <mergeCell ref="A27:G27"/>
    <mergeCell ref="B23:H23"/>
    <mergeCell ref="B24:H24"/>
    <mergeCell ref="A5:H5"/>
    <mergeCell ref="A6:H6"/>
    <mergeCell ref="B10:H10"/>
    <mergeCell ref="B12:H12"/>
    <mergeCell ref="B13:H13"/>
    <mergeCell ref="A8:H8"/>
    <mergeCell ref="B22:H22"/>
    <mergeCell ref="B19:H19"/>
  </mergeCells>
  <hyperlinks>
    <hyperlink ref="B16" r:id="rId1" display="office@judo.az"/>
  </hyperlinks>
  <printOptions horizontalCentered="1"/>
  <pageMargins left="0.5118110236220472" right="0.5118110236220472" top="0.35433070866141736" bottom="0.35433070866141736" header="0" footer="0"/>
  <pageSetup horizontalDpi="600" verticalDpi="600" orientation="portrait" paperSize="9" scale="75" r:id="rId3"/>
  <ignoredErrors>
    <ignoredError sqref="D45:D46" formula="1"/>
    <ignoredError sqref="B21 B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Mehman</dc:creator>
  <cp:keywords/>
  <dc:description/>
  <cp:lastModifiedBy>Neftchi</cp:lastModifiedBy>
  <cp:lastPrinted>2019-04-04T12:51:13Z</cp:lastPrinted>
  <dcterms:created xsi:type="dcterms:W3CDTF">2005-08-03T11:07:33Z</dcterms:created>
  <dcterms:modified xsi:type="dcterms:W3CDTF">2019-04-04T12:53:04Z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